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aume Vieira\Desktop\Charts &amp; Sales\Pays - Major\US\"/>
    </mc:Choice>
  </mc:AlternateContent>
  <bookViews>
    <workbookView xWindow="0" yWindow="0" windowWidth="23040" windowHeight="8244"/>
  </bookViews>
  <sheets>
    <sheet name="Examples" sheetId="1" r:id="rId1"/>
    <sheet name="MarketInformation" sheetId="2" r:id="rId2"/>
  </sheets>
  <externalReferences>
    <externalReference r:id="rId3"/>
  </externalReferences>
  <definedNames>
    <definedName name="_xlnm._FilterDatabase" localSheetId="0" hidden="1">Examples!$E$1:$H$92</definedName>
    <definedName name="HighlightStyle">IF(ISERROR('[1]Chart TOC'!$C$49),"Underline",'[1]Chart TOC'!$C$49)</definedName>
    <definedName name="HighlightStyle.Company">TEXT(IF(ISERROR('[1]Chart TOC'!$C$55),"",'[1]Chart TOC'!$C$55),"")</definedName>
    <definedName name="HighlightStyle.Distributor">TEXT(IF(ISERROR('[1]Chart TOC'!$C$53),"",'[1]Chart TOC'!$C$53),"")</definedName>
    <definedName name="HighlightStyle.LabelGroup">TEXT(IF(ISERROR('[1]Chart TOC'!$C$51),"UMG",'[1]Chart TOC'!$C$51),"")</definedName>
  </definedNames>
  <calcPr calcId="152511"/>
</workbook>
</file>

<file path=xl/calcChain.xml><?xml version="1.0" encoding="utf-8"?>
<calcChain xmlns="http://schemas.openxmlformats.org/spreadsheetml/2006/main">
  <c r="P55" i="1" l="1"/>
  <c r="N55" i="1"/>
  <c r="L55" i="1"/>
  <c r="K55" i="1"/>
  <c r="P53" i="1"/>
  <c r="N53" i="1"/>
  <c r="L53" i="1"/>
  <c r="K53" i="1"/>
  <c r="P54" i="1"/>
  <c r="N54" i="1"/>
  <c r="L54" i="1"/>
  <c r="K54" i="1"/>
  <c r="P56" i="1"/>
  <c r="N56" i="1"/>
  <c r="L56" i="1"/>
  <c r="K56" i="1"/>
  <c r="P52" i="1"/>
  <c r="N52" i="1"/>
  <c r="L52" i="1"/>
  <c r="K52" i="1"/>
  <c r="P61" i="1"/>
  <c r="N61" i="1"/>
  <c r="L61" i="1"/>
  <c r="K61" i="1"/>
  <c r="P60" i="1"/>
  <c r="N60" i="1"/>
  <c r="L60" i="1"/>
  <c r="K60" i="1"/>
  <c r="P59" i="1"/>
  <c r="N59" i="1"/>
  <c r="L59" i="1"/>
  <c r="K59" i="1"/>
  <c r="P58" i="1"/>
  <c r="N58" i="1"/>
  <c r="L58" i="1"/>
  <c r="K58" i="1"/>
  <c r="P57" i="1"/>
  <c r="N57" i="1"/>
  <c r="L57" i="1"/>
  <c r="K57" i="1"/>
  <c r="P42" i="1"/>
  <c r="N42" i="1"/>
  <c r="L42" i="1"/>
  <c r="K42" i="1"/>
  <c r="P41" i="1"/>
  <c r="N41" i="1"/>
  <c r="L41" i="1"/>
  <c r="K41" i="1"/>
  <c r="P40" i="1"/>
  <c r="N40" i="1"/>
  <c r="L40" i="1"/>
  <c r="K40" i="1"/>
  <c r="P37" i="1"/>
  <c r="N37" i="1"/>
  <c r="L37" i="1"/>
  <c r="K37" i="1"/>
  <c r="P36" i="1"/>
  <c r="N36" i="1"/>
  <c r="K36" i="1" s="1"/>
  <c r="L36" i="1"/>
  <c r="P38" i="1"/>
  <c r="N38" i="1"/>
  <c r="K38" i="1" s="1"/>
  <c r="L38" i="1"/>
  <c r="P39" i="1"/>
  <c r="N39" i="1"/>
  <c r="K39" i="1" s="1"/>
  <c r="L39" i="1"/>
  <c r="P34" i="1"/>
  <c r="N34" i="1"/>
  <c r="K34" i="1" s="1"/>
  <c r="L34" i="1"/>
  <c r="D31" i="2"/>
  <c r="D32" i="2" s="1"/>
  <c r="D33" i="2" s="1"/>
  <c r="P35" i="1"/>
  <c r="N35" i="1"/>
  <c r="K35" i="1" s="1"/>
  <c r="L35" i="1"/>
  <c r="P33" i="1"/>
  <c r="N33" i="1"/>
  <c r="K33" i="1" s="1"/>
  <c r="L33" i="1"/>
  <c r="P32" i="1"/>
  <c r="N32" i="1"/>
  <c r="K32" i="1" s="1"/>
  <c r="L32" i="1"/>
  <c r="P133" i="1"/>
  <c r="N133" i="1"/>
  <c r="K133" i="1" s="1"/>
  <c r="L133" i="1"/>
  <c r="P132" i="1"/>
  <c r="N132" i="1"/>
  <c r="K132" i="1" s="1"/>
  <c r="L132" i="1"/>
  <c r="P134" i="1"/>
  <c r="N134" i="1"/>
  <c r="K134" i="1" s="1"/>
  <c r="L134" i="1"/>
  <c r="P130" i="1"/>
  <c r="N130" i="1"/>
  <c r="K130" i="1" s="1"/>
  <c r="L130" i="1"/>
  <c r="P131" i="1"/>
  <c r="N131" i="1"/>
  <c r="K131" i="1" s="1"/>
  <c r="L131" i="1"/>
  <c r="P68" i="1"/>
  <c r="N68" i="1"/>
  <c r="K68" i="1" s="1"/>
  <c r="L68" i="1" s="1"/>
  <c r="P67" i="1"/>
  <c r="N67" i="1"/>
  <c r="K67" i="1" s="1"/>
  <c r="L67" i="1" s="1"/>
  <c r="P66" i="1"/>
  <c r="N66" i="1"/>
  <c r="K66" i="1" s="1"/>
  <c r="L66" i="1" s="1"/>
  <c r="P65" i="1"/>
  <c r="N65" i="1"/>
  <c r="K65" i="1" s="1"/>
  <c r="L65" i="1" s="1"/>
  <c r="P64" i="1"/>
  <c r="N64" i="1"/>
  <c r="K64" i="1" s="1"/>
  <c r="L64" i="1" s="1"/>
  <c r="P63" i="1"/>
  <c r="N63" i="1"/>
  <c r="K63" i="1" s="1"/>
  <c r="L63" i="1" s="1"/>
  <c r="P62" i="1"/>
  <c r="N62" i="1"/>
  <c r="K62" i="1" s="1"/>
  <c r="L62" i="1" s="1"/>
  <c r="P83" i="1"/>
  <c r="N83" i="1"/>
  <c r="K83" i="1" s="1"/>
  <c r="L83" i="1" s="1"/>
  <c r="D15" i="2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14" i="2"/>
  <c r="D12" i="2"/>
  <c r="D11" i="2" s="1"/>
  <c r="D10" i="2" s="1"/>
  <c r="D9" i="2" s="1"/>
  <c r="D8" i="2" s="1"/>
  <c r="D7" i="2" s="1"/>
  <c r="D6" i="2" s="1"/>
  <c r="D5" i="2" s="1"/>
  <c r="D4" i="2" s="1"/>
  <c r="D3" i="2" s="1"/>
  <c r="D2" i="2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L21" i="1"/>
  <c r="L22" i="1"/>
  <c r="L23" i="1"/>
  <c r="L24" i="1"/>
  <c r="L25" i="1"/>
  <c r="L26" i="1"/>
  <c r="L27" i="1"/>
  <c r="L28" i="1"/>
  <c r="L29" i="1"/>
  <c r="L30" i="1"/>
  <c r="L43" i="1"/>
  <c r="L44" i="1"/>
  <c r="L45" i="1"/>
  <c r="L46" i="1"/>
  <c r="L47" i="1"/>
  <c r="L48" i="1"/>
  <c r="L49" i="1"/>
  <c r="L50" i="1"/>
  <c r="L51" i="1"/>
  <c r="L117" i="1"/>
  <c r="L118" i="1"/>
  <c r="L125" i="1"/>
  <c r="L126" i="1"/>
  <c r="L127" i="1"/>
  <c r="L128" i="1"/>
  <c r="L129" i="1"/>
  <c r="L135" i="1"/>
  <c r="L136" i="1"/>
  <c r="L152" i="1"/>
  <c r="L153" i="1"/>
  <c r="L154" i="1"/>
  <c r="L155" i="1"/>
  <c r="L156" i="1"/>
  <c r="L157" i="1"/>
  <c r="L158" i="1"/>
  <c r="L159" i="1"/>
  <c r="L160" i="1"/>
  <c r="L161" i="1"/>
  <c r="L162" i="1"/>
  <c r="L168" i="1"/>
  <c r="L169" i="1"/>
  <c r="L170" i="1"/>
  <c r="L171" i="1"/>
  <c r="L172" i="1"/>
  <c r="L173" i="1"/>
  <c r="L174" i="1"/>
  <c r="L175" i="1"/>
  <c r="L191" i="1"/>
  <c r="L192" i="1"/>
  <c r="L193" i="1"/>
  <c r="L194" i="1"/>
  <c r="L195" i="1"/>
  <c r="L196" i="1"/>
  <c r="L197" i="1"/>
  <c r="L198" i="1"/>
  <c r="L199" i="1"/>
  <c r="L200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8" i="1"/>
  <c r="L229" i="1"/>
  <c r="L230" i="1"/>
  <c r="L231" i="1"/>
  <c r="L232" i="1"/>
  <c r="L233" i="1"/>
  <c r="L238" i="1"/>
  <c r="L239" i="1"/>
  <c r="L240" i="1"/>
  <c r="L241" i="1"/>
  <c r="L242" i="1"/>
  <c r="L243" i="1"/>
  <c r="L244" i="1"/>
  <c r="L245" i="1"/>
  <c r="L246" i="1"/>
  <c r="N15" i="1"/>
  <c r="K15" i="1" s="1"/>
  <c r="N16" i="1"/>
  <c r="N31" i="1"/>
  <c r="K31" i="1" s="1"/>
  <c r="L31" i="1" s="1"/>
  <c r="N74" i="1"/>
  <c r="K74" i="1" s="1"/>
  <c r="N80" i="1"/>
  <c r="K80" i="1" s="1"/>
  <c r="N81" i="1"/>
  <c r="K81" i="1" s="1"/>
  <c r="N82" i="1"/>
  <c r="K82" i="1" s="1"/>
  <c r="N88" i="1"/>
  <c r="K88" i="1" s="1"/>
  <c r="N94" i="1"/>
  <c r="K94" i="1" s="1"/>
  <c r="N102" i="1"/>
  <c r="K102" i="1" s="1"/>
  <c r="L102" i="1" s="1"/>
  <c r="N113" i="1"/>
  <c r="K113" i="1" s="1"/>
  <c r="L113" i="1" s="1"/>
  <c r="N114" i="1"/>
  <c r="K114" i="1" s="1"/>
  <c r="N119" i="1"/>
  <c r="K119" i="1" s="1"/>
  <c r="N122" i="1"/>
  <c r="K122" i="1" s="1"/>
  <c r="N147" i="1"/>
  <c r="K147" i="1" s="1"/>
  <c r="N148" i="1"/>
  <c r="K148" i="1" s="1"/>
  <c r="N149" i="1"/>
  <c r="K149" i="1" s="1"/>
  <c r="N165" i="1"/>
  <c r="K165" i="1" s="1"/>
  <c r="N176" i="1"/>
  <c r="K176" i="1" s="1"/>
  <c r="N186" i="1"/>
  <c r="K186" i="1" s="1"/>
  <c r="N187" i="1"/>
  <c r="K187" i="1" s="1"/>
  <c r="L187" i="1" s="1"/>
  <c r="N188" i="1"/>
  <c r="N201" i="1"/>
  <c r="K201" i="1" s="1"/>
  <c r="N203" i="1"/>
  <c r="K203" i="1" s="1"/>
  <c r="L203" i="1" s="1"/>
  <c r="N225" i="1"/>
  <c r="K225" i="1" s="1"/>
  <c r="N226" i="1"/>
  <c r="K226" i="1" s="1"/>
  <c r="P43" i="1"/>
  <c r="P45" i="1"/>
  <c r="P44" i="1"/>
  <c r="P47" i="1"/>
  <c r="P46" i="1"/>
  <c r="P48" i="1"/>
  <c r="P50" i="1"/>
  <c r="P49" i="1"/>
  <c r="P51" i="1"/>
  <c r="P69" i="1"/>
  <c r="P29" i="1"/>
  <c r="P28" i="1"/>
  <c r="P8" i="1"/>
  <c r="P2" i="1"/>
  <c r="P3" i="1"/>
  <c r="P4" i="1"/>
  <c r="P5" i="1"/>
  <c r="P6" i="1"/>
  <c r="P7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31" i="1"/>
  <c r="P30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N79" i="1"/>
  <c r="K79" i="1" s="1"/>
  <c r="N146" i="1" l="1"/>
  <c r="K146" i="1" s="1"/>
  <c r="L146" i="1" s="1"/>
  <c r="N111" i="1"/>
  <c r="K111" i="1" s="1"/>
  <c r="N99" i="1"/>
  <c r="K99" i="1" s="1"/>
  <c r="L99" i="1" s="1"/>
  <c r="N76" i="1"/>
  <c r="K76" i="1" s="1"/>
  <c r="L76" i="1" s="1"/>
  <c r="N93" i="1"/>
  <c r="K93" i="1" s="1"/>
  <c r="L93" i="1" s="1"/>
  <c r="N101" i="1"/>
  <c r="K101" i="1" s="1"/>
  <c r="L101" i="1" s="1"/>
  <c r="N112" i="1"/>
  <c r="K112" i="1" s="1"/>
  <c r="L112" i="1" s="1"/>
  <c r="N120" i="1"/>
  <c r="K120" i="1" s="1"/>
  <c r="L120" i="1" s="1"/>
  <c r="N164" i="1"/>
  <c r="K164" i="1" s="1"/>
  <c r="N77" i="1"/>
  <c r="K77" i="1" s="1"/>
  <c r="L77" i="1" s="1"/>
  <c r="N121" i="1"/>
  <c r="K121" i="1" s="1"/>
  <c r="L121" i="1" s="1"/>
  <c r="N145" i="1"/>
  <c r="K145" i="1" s="1"/>
  <c r="L145" i="1" s="1"/>
  <c r="N202" i="1"/>
  <c r="K202" i="1" s="1"/>
  <c r="N185" i="1"/>
  <c r="K185" i="1" s="1"/>
  <c r="L185" i="1" s="1"/>
  <c r="N163" i="1"/>
  <c r="K163" i="1" s="1"/>
  <c r="L163" i="1" s="1"/>
  <c r="N110" i="1"/>
  <c r="K110" i="1" s="1"/>
  <c r="L110" i="1" s="1"/>
  <c r="N78" i="1"/>
  <c r="K78" i="1" s="1"/>
  <c r="L78" i="1" s="1"/>
  <c r="K188" i="1"/>
  <c r="L188" i="1" s="1"/>
  <c r="N184" i="1"/>
  <c r="K184" i="1" s="1"/>
  <c r="N75" i="1"/>
  <c r="K75" i="1" s="1"/>
  <c r="L75" i="1" s="1"/>
  <c r="K16" i="1"/>
  <c r="L16" i="1" s="1"/>
  <c r="L82" i="1"/>
  <c r="L74" i="1"/>
  <c r="L122" i="1"/>
  <c r="L94" i="1"/>
  <c r="L81" i="1"/>
  <c r="L165" i="1"/>
  <c r="L111" i="1"/>
  <c r="L80" i="1"/>
  <c r="L164" i="1"/>
  <c r="L148" i="1"/>
  <c r="L226" i="1"/>
  <c r="L186" i="1"/>
  <c r="L176" i="1"/>
  <c r="L114" i="1"/>
  <c r="L88" i="1"/>
  <c r="L79" i="1"/>
  <c r="L147" i="1"/>
  <c r="L119" i="1"/>
  <c r="L15" i="1"/>
  <c r="L225" i="1"/>
  <c r="L201" i="1"/>
  <c r="M187" i="1"/>
  <c r="N72" i="1" l="1"/>
  <c r="K72" i="1" s="1"/>
  <c r="L72" i="1" s="1"/>
  <c r="N144" i="1"/>
  <c r="K144" i="1" s="1"/>
  <c r="L144" i="1" s="1"/>
  <c r="N69" i="1"/>
  <c r="K69" i="1" s="1"/>
  <c r="L69" i="1" s="1"/>
  <c r="N73" i="1"/>
  <c r="K73" i="1" s="1"/>
  <c r="L73" i="1" s="1"/>
  <c r="N98" i="1"/>
  <c r="K98" i="1" s="1"/>
  <c r="L98" i="1" s="1"/>
  <c r="N109" i="1"/>
  <c r="K109" i="1" s="1"/>
  <c r="L109" i="1" s="1"/>
  <c r="N142" i="1"/>
  <c r="K142" i="1" s="1"/>
  <c r="L142" i="1" s="1"/>
  <c r="N182" i="1"/>
  <c r="K182" i="1" s="1"/>
  <c r="L182" i="1" s="1"/>
  <c r="N183" i="1"/>
  <c r="K183" i="1" s="1"/>
  <c r="L183" i="1" s="1"/>
  <c r="N70" i="1"/>
  <c r="N143" i="1"/>
  <c r="K143" i="1" s="1"/>
  <c r="L143" i="1" s="1"/>
  <c r="N181" i="1"/>
  <c r="K181" i="1" s="1"/>
  <c r="L181" i="1" s="1"/>
  <c r="N100" i="1"/>
  <c r="K100" i="1" s="1"/>
  <c r="L100" i="1" s="1"/>
  <c r="N14" i="1"/>
  <c r="K14" i="1" s="1"/>
  <c r="L14" i="1" s="1"/>
  <c r="N71" i="1"/>
  <c r="K71" i="1" s="1"/>
  <c r="L71" i="1" s="1"/>
  <c r="M188" i="1"/>
  <c r="L149" i="1"/>
  <c r="M165" i="1"/>
  <c r="M186" i="1"/>
  <c r="L184" i="1"/>
  <c r="L202" i="1"/>
  <c r="M185" i="1"/>
  <c r="M164" i="1"/>
  <c r="M163" i="1"/>
  <c r="M183" i="1" l="1"/>
  <c r="K70" i="1"/>
  <c r="L70" i="1" s="1"/>
  <c r="M182" i="1"/>
  <c r="M181" i="1"/>
  <c r="N12" i="1"/>
  <c r="K12" i="1" s="1"/>
  <c r="L12" i="1" s="1"/>
  <c r="N140" i="1"/>
  <c r="K140" i="1" s="1"/>
  <c r="L140" i="1" s="1"/>
  <c r="N13" i="1"/>
  <c r="K13" i="1" s="1"/>
  <c r="L13" i="1" s="1"/>
  <c r="N137" i="1"/>
  <c r="K137" i="1" s="1"/>
  <c r="L137" i="1" s="1"/>
  <c r="N141" i="1"/>
  <c r="K141" i="1" s="1"/>
  <c r="L141" i="1" s="1"/>
  <c r="N180" i="1"/>
  <c r="K180" i="1" s="1"/>
  <c r="L180" i="1" s="1"/>
  <c r="N178" i="1"/>
  <c r="K178" i="1" s="1"/>
  <c r="L178" i="1" s="1"/>
  <c r="N139" i="1"/>
  <c r="K139" i="1" s="1"/>
  <c r="L139" i="1" s="1"/>
  <c r="N177" i="1"/>
  <c r="K177" i="1" s="1"/>
  <c r="L177" i="1" s="1"/>
  <c r="N179" i="1"/>
  <c r="K179" i="1" s="1"/>
  <c r="L179" i="1" s="1"/>
  <c r="N138" i="1"/>
  <c r="K138" i="1" s="1"/>
  <c r="L138" i="1" s="1"/>
  <c r="M184" i="1"/>
  <c r="M176" i="1" l="1"/>
  <c r="M178" i="1"/>
  <c r="M180" i="1"/>
  <c r="M179" i="1"/>
  <c r="N108" i="1"/>
  <c r="K108" i="1" s="1"/>
  <c r="L108" i="1" s="1"/>
  <c r="N11" i="1"/>
  <c r="K11" i="1" s="1"/>
  <c r="L11" i="1" s="1"/>
  <c r="M177" i="1"/>
  <c r="N97" i="1" l="1"/>
  <c r="K97" i="1" s="1"/>
  <c r="L97" i="1" s="1"/>
  <c r="N10" i="1"/>
  <c r="K10" i="1" s="1"/>
  <c r="L10" i="1" s="1"/>
  <c r="N8" i="1" l="1"/>
  <c r="K8" i="1" s="1"/>
  <c r="L8" i="1" s="1"/>
  <c r="N9" i="1"/>
  <c r="K9" i="1" s="1"/>
  <c r="L9" i="1" s="1"/>
  <c r="N107" i="1"/>
  <c r="K107" i="1" s="1"/>
  <c r="L107" i="1" s="1"/>
  <c r="N91" i="1"/>
  <c r="K91" i="1" s="1"/>
  <c r="L91" i="1" s="1"/>
  <c r="N96" i="1"/>
  <c r="K96" i="1" s="1"/>
  <c r="L96" i="1" s="1"/>
  <c r="N92" i="1"/>
  <c r="K92" i="1" s="1"/>
  <c r="L92" i="1" s="1"/>
  <c r="N90" i="1" l="1"/>
  <c r="K90" i="1" s="1"/>
  <c r="L90" i="1" s="1"/>
  <c r="N105" i="1"/>
  <c r="K105" i="1" s="1"/>
  <c r="L105" i="1" s="1"/>
  <c r="N106" i="1"/>
  <c r="K106" i="1" s="1"/>
  <c r="L106" i="1" s="1"/>
  <c r="N7" i="1"/>
  <c r="K7" i="1" s="1"/>
  <c r="L7" i="1" s="1"/>
  <c r="N89" i="1" l="1"/>
  <c r="K89" i="1" s="1"/>
  <c r="L89" i="1" s="1"/>
  <c r="N104" i="1"/>
  <c r="K104" i="1" s="1"/>
  <c r="L104" i="1" s="1"/>
  <c r="N5" i="1"/>
  <c r="K5" i="1" s="1"/>
  <c r="L5" i="1" s="1"/>
  <c r="N95" i="1"/>
  <c r="K95" i="1" s="1"/>
  <c r="L95" i="1" s="1"/>
  <c r="N6" i="1"/>
  <c r="K6" i="1" s="1"/>
  <c r="L6" i="1" s="1"/>
  <c r="N4" i="1" l="1"/>
  <c r="K4" i="1" s="1"/>
  <c r="L4" i="1" s="1"/>
  <c r="N3" i="1"/>
  <c r="K3" i="1" s="1"/>
  <c r="L3" i="1" s="1"/>
  <c r="N2" i="1" l="1"/>
  <c r="K2" i="1" s="1"/>
  <c r="L2" i="1" s="1"/>
  <c r="N87" i="1" l="1"/>
  <c r="K87" i="1" s="1"/>
  <c r="L87" i="1" s="1"/>
  <c r="N84" i="1"/>
  <c r="K84" i="1" s="1"/>
  <c r="L84" i="1" s="1"/>
  <c r="N85" i="1"/>
  <c r="K85" i="1" s="1"/>
  <c r="L85" i="1" s="1"/>
  <c r="N205" i="1"/>
  <c r="K205" i="1" s="1"/>
  <c r="L205" i="1" s="1"/>
  <c r="N150" i="1"/>
  <c r="K150" i="1" s="1"/>
  <c r="L150" i="1" s="1"/>
  <c r="N17" i="1"/>
  <c r="K17" i="1" s="1"/>
  <c r="L17" i="1" s="1"/>
  <c r="N86" i="1"/>
  <c r="K86" i="1" s="1"/>
  <c r="L86" i="1" s="1"/>
  <c r="N103" i="1"/>
  <c r="K103" i="1" s="1"/>
  <c r="L103" i="1" s="1"/>
  <c r="N189" i="1"/>
  <c r="K189" i="1" s="1"/>
  <c r="N204" i="1"/>
  <c r="K204" i="1" s="1"/>
  <c r="L204" i="1" s="1"/>
  <c r="N115" i="1"/>
  <c r="K115" i="1" s="1"/>
  <c r="L115" i="1" s="1"/>
  <c r="N227" i="1"/>
  <c r="K227" i="1" s="1"/>
  <c r="L227" i="1" s="1"/>
  <c r="N18" i="1"/>
  <c r="K18" i="1" s="1"/>
  <c r="L18" i="1" s="1"/>
  <c r="N235" i="1"/>
  <c r="K235" i="1" s="1"/>
  <c r="L235" i="1" s="1"/>
  <c r="N19" i="1"/>
  <c r="K19" i="1" s="1"/>
  <c r="L19" i="1" s="1"/>
  <c r="N167" i="1" l="1"/>
  <c r="K167" i="1" s="1"/>
  <c r="L167" i="1" s="1"/>
  <c r="N207" i="1"/>
  <c r="K207" i="1" s="1"/>
  <c r="L207" i="1" s="1"/>
  <c r="N116" i="1"/>
  <c r="K116" i="1" s="1"/>
  <c r="L116" i="1" s="1"/>
  <c r="N166" i="1"/>
  <c r="K166" i="1" s="1"/>
  <c r="L166" i="1" s="1"/>
  <c r="N236" i="1"/>
  <c r="K236" i="1" s="1"/>
  <c r="L236" i="1" s="1"/>
  <c r="L189" i="1"/>
  <c r="M189" i="1"/>
  <c r="N190" i="1"/>
  <c r="K190" i="1" s="1"/>
  <c r="N123" i="1"/>
  <c r="K123" i="1" s="1"/>
  <c r="L123" i="1" s="1"/>
  <c r="N124" i="1"/>
  <c r="K124" i="1" s="1"/>
  <c r="L124" i="1" s="1"/>
  <c r="N237" i="1"/>
  <c r="K237" i="1" s="1"/>
  <c r="L237" i="1" s="1"/>
  <c r="N151" i="1"/>
  <c r="K151" i="1" s="1"/>
  <c r="L151" i="1" s="1"/>
  <c r="N20" i="1"/>
  <c r="K20" i="1" s="1"/>
  <c r="L20" i="1" s="1"/>
  <c r="N206" i="1"/>
  <c r="K206" i="1" s="1"/>
  <c r="L206" i="1" s="1"/>
  <c r="M167" i="1" l="1"/>
  <c r="M190" i="1"/>
  <c r="L190" i="1"/>
  <c r="N191" i="1"/>
  <c r="K191" i="1" s="1"/>
  <c r="N152" i="1"/>
  <c r="K152" i="1" s="1"/>
  <c r="N22" i="1"/>
  <c r="K22" i="1" s="1"/>
  <c r="N153" i="1"/>
  <c r="K153" i="1" s="1"/>
  <c r="N208" i="1"/>
  <c r="K208" i="1" s="1"/>
  <c r="N192" i="1"/>
  <c r="K192" i="1" s="1"/>
  <c r="N154" i="1"/>
  <c r="K154" i="1" s="1"/>
  <c r="N21" i="1"/>
  <c r="K21" i="1" s="1"/>
  <c r="N238" i="1"/>
  <c r="K238" i="1" s="1"/>
  <c r="N193" i="1"/>
  <c r="K193" i="1" s="1"/>
  <c r="M166" i="1"/>
  <c r="M193" i="1" l="1"/>
  <c r="M192" i="1"/>
  <c r="M191" i="1"/>
  <c r="N155" i="1"/>
  <c r="K155" i="1" s="1"/>
  <c r="N218" i="1"/>
  <c r="K218" i="1" s="1"/>
  <c r="N194" i="1"/>
  <c r="K194" i="1" s="1"/>
  <c r="N240" i="1"/>
  <c r="K240" i="1" s="1"/>
  <c r="N209" i="1"/>
  <c r="K209" i="1" s="1"/>
  <c r="N239" i="1"/>
  <c r="K239" i="1" s="1"/>
  <c r="M194" i="1" l="1"/>
  <c r="N242" i="1"/>
  <c r="K242" i="1" s="1"/>
  <c r="N156" i="1"/>
  <c r="K156" i="1" s="1"/>
  <c r="N219" i="1"/>
  <c r="K219" i="1" s="1"/>
  <c r="N210" i="1"/>
  <c r="K210" i="1" s="1"/>
  <c r="N195" i="1"/>
  <c r="K195" i="1" s="1"/>
  <c r="N241" i="1"/>
  <c r="K241" i="1" s="1"/>
  <c r="N23" i="1"/>
  <c r="K23" i="1" s="1"/>
  <c r="M195" i="1" l="1"/>
  <c r="N125" i="1"/>
  <c r="K125" i="1" s="1"/>
  <c r="N168" i="1"/>
  <c r="K168" i="1" s="1"/>
  <c r="N211" i="1"/>
  <c r="K211" i="1" s="1"/>
  <c r="N243" i="1"/>
  <c r="K243" i="1" s="1"/>
  <c r="N117" i="1"/>
  <c r="K117" i="1" s="1"/>
  <c r="N196" i="1"/>
  <c r="K196" i="1" s="1"/>
  <c r="N228" i="1"/>
  <c r="K228" i="1" s="1"/>
  <c r="N221" i="1"/>
  <c r="K221" i="1" s="1"/>
  <c r="N25" i="1"/>
  <c r="K25" i="1" s="1"/>
  <c r="N157" i="1"/>
  <c r="K157" i="1" s="1"/>
  <c r="N220" i="1"/>
  <c r="K220" i="1" s="1"/>
  <c r="N24" i="1"/>
  <c r="K24" i="1" s="1"/>
  <c r="M168" i="1" l="1"/>
  <c r="M196" i="1"/>
  <c r="N126" i="1"/>
  <c r="K126" i="1" s="1"/>
  <c r="N222" i="1"/>
  <c r="K222" i="1" s="1"/>
  <c r="N169" i="1"/>
  <c r="K169" i="1" s="1"/>
  <c r="N229" i="1"/>
  <c r="K229" i="1" s="1"/>
  <c r="N158" i="1"/>
  <c r="K158" i="1" s="1"/>
  <c r="N26" i="1"/>
  <c r="K26" i="1" s="1"/>
  <c r="N162" i="1"/>
  <c r="K162" i="1" s="1"/>
  <c r="N212" i="1"/>
  <c r="K212" i="1" s="1"/>
  <c r="N244" i="1"/>
  <c r="K244" i="1" s="1"/>
  <c r="N197" i="1"/>
  <c r="K197" i="1" s="1"/>
  <c r="M197" i="1" l="1"/>
  <c r="M169" i="1"/>
  <c r="N245" i="1"/>
  <c r="K245" i="1" s="1"/>
  <c r="N173" i="1"/>
  <c r="K173" i="1" s="1"/>
  <c r="N198" i="1"/>
  <c r="K198" i="1" s="1"/>
  <c r="N230" i="1"/>
  <c r="K230" i="1" s="1"/>
  <c r="N127" i="1"/>
  <c r="K127" i="1" s="1"/>
  <c r="N159" i="1"/>
  <c r="K159" i="1" s="1"/>
  <c r="N170" i="1"/>
  <c r="K170" i="1" s="1"/>
  <c r="N213" i="1"/>
  <c r="K213" i="1" s="1"/>
  <c r="N223" i="1"/>
  <c r="K223" i="1" s="1"/>
  <c r="N27" i="1"/>
  <c r="K27" i="1" s="1"/>
  <c r="M170" i="1" l="1"/>
  <c r="M198" i="1"/>
  <c r="N128" i="1"/>
  <c r="K128" i="1" s="1"/>
  <c r="N28" i="1"/>
  <c r="K28" i="1" s="1"/>
  <c r="N232" i="1"/>
  <c r="K232" i="1" s="1"/>
  <c r="N214" i="1"/>
  <c r="K214" i="1" s="1"/>
  <c r="N217" i="1"/>
  <c r="K217" i="1" s="1"/>
  <c r="N171" i="1"/>
  <c r="K171" i="1" s="1"/>
  <c r="N215" i="1"/>
  <c r="K215" i="1" s="1"/>
  <c r="M173" i="1"/>
  <c r="N231" i="1"/>
  <c r="K231" i="1" s="1"/>
  <c r="N246" i="1"/>
  <c r="K246" i="1" s="1"/>
  <c r="M171" i="1" l="1"/>
  <c r="N233" i="1"/>
  <c r="K233" i="1" s="1"/>
  <c r="N160" i="1"/>
  <c r="K160" i="1" s="1"/>
  <c r="N224" i="1"/>
  <c r="K224" i="1" s="1"/>
  <c r="N136" i="1"/>
  <c r="K136" i="1" s="1"/>
  <c r="N175" i="1"/>
  <c r="K175" i="1" s="1"/>
  <c r="N174" i="1"/>
  <c r="K174" i="1" s="1"/>
  <c r="N43" i="1"/>
  <c r="K43" i="1" s="1"/>
  <c r="N172" i="1"/>
  <c r="K172" i="1" s="1"/>
  <c r="N129" i="1"/>
  <c r="K129" i="1" s="1"/>
  <c r="N135" i="1"/>
  <c r="K135" i="1" s="1"/>
  <c r="N199" i="1"/>
  <c r="K199" i="1" s="1"/>
  <c r="M174" i="1" l="1"/>
  <c r="M172" i="1"/>
  <c r="M199" i="1"/>
  <c r="M175" i="1"/>
  <c r="N48" i="1"/>
  <c r="K48" i="1" s="1"/>
  <c r="N44" i="1"/>
  <c r="K44" i="1" s="1"/>
  <c r="N46" i="1"/>
  <c r="K46" i="1" s="1"/>
  <c r="N30" i="1"/>
  <c r="K30" i="1" s="1"/>
  <c r="N29" i="1"/>
  <c r="K29" i="1" s="1"/>
  <c r="N50" i="1" l="1"/>
  <c r="K50" i="1" s="1"/>
  <c r="N118" i="1"/>
  <c r="K118" i="1" s="1"/>
  <c r="N45" i="1"/>
  <c r="K45" i="1" s="1"/>
  <c r="N49" i="1"/>
  <c r="K49" i="1" s="1"/>
  <c r="N216" i="1"/>
  <c r="K216" i="1" s="1"/>
  <c r="N47" i="1"/>
  <c r="K47" i="1" s="1"/>
  <c r="N51" i="1" l="1"/>
  <c r="K51" i="1" s="1"/>
  <c r="N161" i="1"/>
  <c r="K161" i="1" s="1"/>
  <c r="N200" i="1"/>
  <c r="K200" i="1" s="1"/>
  <c r="M200" i="1" l="1"/>
</calcChain>
</file>

<file path=xl/sharedStrings.xml><?xml version="1.0" encoding="utf-8"?>
<sst xmlns="http://schemas.openxmlformats.org/spreadsheetml/2006/main" count="552" uniqueCount="249">
  <si>
    <t>#1</t>
  </si>
  <si>
    <t>T5</t>
  </si>
  <si>
    <t>T10</t>
  </si>
  <si>
    <t>T20</t>
  </si>
  <si>
    <t>T40</t>
  </si>
  <si>
    <t>T100</t>
  </si>
  <si>
    <t>T200</t>
  </si>
  <si>
    <t>Xmas</t>
  </si>
  <si>
    <t>Sales</t>
  </si>
  <si>
    <t>Cert</t>
  </si>
  <si>
    <t>xF</t>
  </si>
  <si>
    <t>Year</t>
  </si>
  <si>
    <t>Jackson 5</t>
  </si>
  <si>
    <t>Diana Ross Presents The Jackson 5</t>
  </si>
  <si>
    <t>ABC</t>
  </si>
  <si>
    <t>Third Album</t>
  </si>
  <si>
    <t>Christmas Album</t>
  </si>
  <si>
    <t>71-46-29-</t>
  </si>
  <si>
    <t>cashbox 1970</t>
  </si>
  <si>
    <t>90-55-41-32-</t>
  </si>
  <si>
    <t>cashbox 1971</t>
  </si>
  <si>
    <t>Maybe Tomorrow</t>
  </si>
  <si>
    <t>Goin' Back to Indiana</t>
  </si>
  <si>
    <t>Greatest Hits</t>
  </si>
  <si>
    <t>Lookin' Through the Windows</t>
  </si>
  <si>
    <t>Skywriter</t>
  </si>
  <si>
    <t>Get It Together</t>
  </si>
  <si>
    <t>In Japan</t>
  </si>
  <si>
    <t>Dancing Machine</t>
  </si>
  <si>
    <t>Moving Violation</t>
  </si>
  <si>
    <t>Anthology</t>
  </si>
  <si>
    <t>Joyful Jukebox Music</t>
  </si>
  <si>
    <t>Jacksons</t>
  </si>
  <si>
    <t>The Jacksons</t>
  </si>
  <si>
    <t>Goin' Places</t>
  </si>
  <si>
    <t>Destiny</t>
  </si>
  <si>
    <t>Boogie</t>
  </si>
  <si>
    <t>Triumph</t>
  </si>
  <si>
    <t>Live</t>
  </si>
  <si>
    <t>Victory</t>
  </si>
  <si>
    <t>Earth, Wind &amp; Fire</t>
  </si>
  <si>
    <t>Last Days And Time</t>
  </si>
  <si>
    <t>Head To The Sky</t>
  </si>
  <si>
    <t>in 1999</t>
  </si>
  <si>
    <t>Open Our Eyes</t>
  </si>
  <si>
    <t>in 1986</t>
  </si>
  <si>
    <t>Another Time</t>
  </si>
  <si>
    <t>That's The Way of the World</t>
  </si>
  <si>
    <t>Gratitude</t>
  </si>
  <si>
    <t>in 2001</t>
  </si>
  <si>
    <t>Spirit</t>
  </si>
  <si>
    <t>in 1984</t>
  </si>
  <si>
    <t>All 'N' All</t>
  </si>
  <si>
    <t>in 1994</t>
  </si>
  <si>
    <t>The Best Of</t>
  </si>
  <si>
    <t>I Am</t>
  </si>
  <si>
    <t>Faces</t>
  </si>
  <si>
    <t>Raise</t>
  </si>
  <si>
    <t>Powerlight</t>
  </si>
  <si>
    <t>Electric Universe</t>
  </si>
  <si>
    <t>Touch The World</t>
  </si>
  <si>
    <t>Teddy Pendergrass</t>
  </si>
  <si>
    <t>Life Is…</t>
  </si>
  <si>
    <t>Teddy</t>
  </si>
  <si>
    <t>TP</t>
  </si>
  <si>
    <t>It's Time For Love</t>
  </si>
  <si>
    <t>Love Language</t>
  </si>
  <si>
    <t>Kool &amp; The Gang</t>
  </si>
  <si>
    <t>Wild &amp; Peaceful</t>
  </si>
  <si>
    <t>certified after 7 months</t>
  </si>
  <si>
    <t>Light of Worlds</t>
  </si>
  <si>
    <t>Ladies Night</t>
  </si>
  <si>
    <t>certified after 4 months</t>
  </si>
  <si>
    <t>Celebrate</t>
  </si>
  <si>
    <t>Something Special</t>
  </si>
  <si>
    <t>certified after 2 months</t>
  </si>
  <si>
    <t>As One</t>
  </si>
  <si>
    <t>certified after 1 month</t>
  </si>
  <si>
    <t>In The Heart</t>
  </si>
  <si>
    <t>Emergency</t>
  </si>
  <si>
    <t>Commodores</t>
  </si>
  <si>
    <t>Machine Gun</t>
  </si>
  <si>
    <t>Caught In The Act</t>
  </si>
  <si>
    <t>Movin' On</t>
  </si>
  <si>
    <t>Hot On The Tracks</t>
  </si>
  <si>
    <t>Live!</t>
  </si>
  <si>
    <t>Natural High</t>
  </si>
  <si>
    <t>Midnight Magic</t>
  </si>
  <si>
    <t>Heroes</t>
  </si>
  <si>
    <t>In The Pocket</t>
  </si>
  <si>
    <t>All The Great Hits</t>
  </si>
  <si>
    <t>Michael Jackson</t>
  </si>
  <si>
    <t>Got To Be There</t>
  </si>
  <si>
    <t>Ben</t>
  </si>
  <si>
    <t>Music &amp; Me</t>
  </si>
  <si>
    <t>Forever, Michael</t>
  </si>
  <si>
    <t>Best Of</t>
  </si>
  <si>
    <t>Off The Wall 1979</t>
  </si>
  <si>
    <t>Off The Wall 1980</t>
  </si>
  <si>
    <t>Off The Wall 1981</t>
  </si>
  <si>
    <t>Off The Wall 1983</t>
  </si>
  <si>
    <t>Off The Wall 1984</t>
  </si>
  <si>
    <t>Gross</t>
  </si>
  <si>
    <t>Wks</t>
  </si>
  <si>
    <t>Comment</t>
  </si>
  <si>
    <t>Bob Dylan</t>
  </si>
  <si>
    <t>The Freewheelin' Bob Dylan</t>
  </si>
  <si>
    <t>The Times They Are A Changin'</t>
  </si>
  <si>
    <t>Another Side Of Bob Dylan</t>
  </si>
  <si>
    <t>Bringing It All Back Home</t>
  </si>
  <si>
    <t>Highway 61 Revisited</t>
  </si>
  <si>
    <t>Blonde On Blonde</t>
  </si>
  <si>
    <t>John Wesley Harding</t>
  </si>
  <si>
    <t>Nashville Skyline</t>
  </si>
  <si>
    <t>Self Portrait</t>
  </si>
  <si>
    <t>New Morning</t>
  </si>
  <si>
    <t>Greatest Hits Vol II</t>
  </si>
  <si>
    <t>Pat Garrett &amp; Billy The Kid</t>
  </si>
  <si>
    <t>Dylan</t>
  </si>
  <si>
    <t>Planet Waves</t>
  </si>
  <si>
    <t>Before The Flood</t>
  </si>
  <si>
    <t>Blood On The Tracks</t>
  </si>
  <si>
    <t>The Basement Tapes</t>
  </si>
  <si>
    <t>Desire</t>
  </si>
  <si>
    <t>Hard Rain</t>
  </si>
  <si>
    <t>Street Legal</t>
  </si>
  <si>
    <t>At Budokan</t>
  </si>
  <si>
    <t>Slow Train Coming</t>
  </si>
  <si>
    <t>Saved</t>
  </si>
  <si>
    <t>Shot of Love</t>
  </si>
  <si>
    <t>Infidels</t>
  </si>
  <si>
    <t>Osmonds</t>
  </si>
  <si>
    <t>Gold</t>
  </si>
  <si>
    <t>Homemade</t>
  </si>
  <si>
    <t>Donny Osmond</t>
  </si>
  <si>
    <t>Donny Osmond Album</t>
  </si>
  <si>
    <t>To You With Love</t>
  </si>
  <si>
    <t>Phase III</t>
  </si>
  <si>
    <t>Crazy Horses</t>
  </si>
  <si>
    <t>A Portrait</t>
  </si>
  <si>
    <t>Too Young</t>
  </si>
  <si>
    <t>My Best To You</t>
  </si>
  <si>
    <t>The Plan</t>
  </si>
  <si>
    <t>Alone Together</t>
  </si>
  <si>
    <t>A Time For Us</t>
  </si>
  <si>
    <t>Love Me For A Reason</t>
  </si>
  <si>
    <t>I'm Leaving It All Up To You</t>
  </si>
  <si>
    <t>Donny</t>
  </si>
  <si>
    <t>Donny &amp; Marie Osmond</t>
  </si>
  <si>
    <t>Songs from…</t>
  </si>
  <si>
    <t>Sonny &amp; Cher</t>
  </si>
  <si>
    <t>Look At Us</t>
  </si>
  <si>
    <t>The Wondrous World of Sonny &amp; Cher</t>
  </si>
  <si>
    <t>In Case You're in Love</t>
  </si>
  <si>
    <t>Good Times</t>
  </si>
  <si>
    <t>All I Ever Need Is You</t>
  </si>
  <si>
    <t>Mama Was a Rock and Roll Singer, Papa Used to Write All Her Songs</t>
  </si>
  <si>
    <t>Baby Don't Go - Sonny &amp; Cher and Friends</t>
  </si>
  <si>
    <t>The Best of Sonny &amp; Cher</t>
  </si>
  <si>
    <t>Sonny &amp; Cher Live</t>
  </si>
  <si>
    <t>The Two of Us</t>
  </si>
  <si>
    <t>Live in Las Vegas Vol. 2</t>
  </si>
  <si>
    <t>Cher</t>
  </si>
  <si>
    <t>All I Really Want to Do</t>
  </si>
  <si>
    <t>The Sonny Side of Cher</t>
  </si>
  <si>
    <t>With Love, Cher</t>
  </si>
  <si>
    <t>3614 Jackson Highway</t>
  </si>
  <si>
    <t>Gypsys, Tramps &amp; Thieves</t>
  </si>
  <si>
    <t>Foxy Lady</t>
  </si>
  <si>
    <t>Superpak</t>
  </si>
  <si>
    <t>Superpak2</t>
  </si>
  <si>
    <t>Bittersweet White Light</t>
  </si>
  <si>
    <t>Half-Breed</t>
  </si>
  <si>
    <t>Dark Lady</t>
  </si>
  <si>
    <t>Stars</t>
  </si>
  <si>
    <t>Take Me Home</t>
  </si>
  <si>
    <t>One Day In Your Life</t>
  </si>
  <si>
    <t>Farewell My Summer Love</t>
  </si>
  <si>
    <t>14 Greatest Hits</t>
  </si>
  <si>
    <t>2300 Jackson Street</t>
  </si>
  <si>
    <t>CANADA</t>
  </si>
  <si>
    <t>Albums Sold (m)</t>
  </si>
  <si>
    <t>Factor</t>
  </si>
  <si>
    <t>Wholesale $</t>
  </si>
  <si>
    <t>Greatest Hits 67</t>
  </si>
  <si>
    <t>Greatest Hits 68</t>
  </si>
  <si>
    <t>Real Live</t>
  </si>
  <si>
    <t>Empire Burlesque</t>
  </si>
  <si>
    <t>INXS</t>
  </si>
  <si>
    <t>Kick [1987]</t>
  </si>
  <si>
    <t>Kick [1988]</t>
  </si>
  <si>
    <t>Kick [1989]</t>
  </si>
  <si>
    <t>Listen Like Thieves</t>
  </si>
  <si>
    <t>Sting</t>
  </si>
  <si>
    <t>The Dream of The Blue Turtles</t>
  </si>
  <si>
    <t>Nothing Like the Sun</t>
  </si>
  <si>
    <t>2xP 1991</t>
  </si>
  <si>
    <t>3xP 1994</t>
  </si>
  <si>
    <t>Alabama</t>
  </si>
  <si>
    <t>40 Hour Week</t>
  </si>
  <si>
    <t>2xP 1989</t>
  </si>
  <si>
    <t>The Touch</t>
  </si>
  <si>
    <t>Roll On</t>
  </si>
  <si>
    <t>3xP 1989</t>
  </si>
  <si>
    <t>Plat in 88</t>
  </si>
  <si>
    <t>Marie Osmond</t>
  </si>
  <si>
    <t>Paper Roses</t>
  </si>
  <si>
    <t>Artist</t>
  </si>
  <si>
    <t>Album</t>
  </si>
  <si>
    <t>The Partridge Family</t>
  </si>
  <si>
    <t>The Partridge Family Album</t>
  </si>
  <si>
    <t>Up To Date</t>
  </si>
  <si>
    <t>Shopping Bag</t>
  </si>
  <si>
    <t>Sound Magazine</t>
  </si>
  <si>
    <t>At Home with Their Greatest Hits</t>
  </si>
  <si>
    <t>Notebook</t>
  </si>
  <si>
    <t>Cert BB 1980</t>
  </si>
  <si>
    <t>Thriller 1983</t>
  </si>
  <si>
    <t>Thriller 1984</t>
  </si>
  <si>
    <t>Bad 1987</t>
  </si>
  <si>
    <t>Bad 1988</t>
  </si>
  <si>
    <t>Garth Brooks</t>
  </si>
  <si>
    <t>1xP 10/1990</t>
  </si>
  <si>
    <t>2xP 5/1991</t>
  </si>
  <si>
    <t>2xP 11/1992</t>
  </si>
  <si>
    <t>mid from 4 to 5xP</t>
  </si>
  <si>
    <t>Garth Brooks [1990]</t>
  </si>
  <si>
    <t>Garth Brooks [1991]</t>
  </si>
  <si>
    <t>No Fences [1990]</t>
  </si>
  <si>
    <t>No Fences [1991]</t>
  </si>
  <si>
    <t>Feels So Right [1981]</t>
  </si>
  <si>
    <t>Feels So Right [1982]</t>
  </si>
  <si>
    <t>Feels So Right [1983]</t>
  </si>
  <si>
    <t>Feels So Right [1984]</t>
  </si>
  <si>
    <t>Mountain Music [1982]</t>
  </si>
  <si>
    <t>Mountain Music [1983]</t>
  </si>
  <si>
    <t>Mountain Music [1984]</t>
  </si>
  <si>
    <t>U2</t>
  </si>
  <si>
    <t>The Joshua Tree [1987]</t>
  </si>
  <si>
    <t>The Joshua Tree [1988]</t>
  </si>
  <si>
    <t>The Joshua Tree [1989]</t>
  </si>
  <si>
    <t>Rattle &amp; Hum [1988]</t>
  </si>
  <si>
    <t>Rattle &amp; Hum [1989]</t>
  </si>
  <si>
    <t>War [1983]</t>
  </si>
  <si>
    <t>War [1984]</t>
  </si>
  <si>
    <t>War [1985]</t>
  </si>
  <si>
    <t>War [1986]</t>
  </si>
  <si>
    <t>War [1987]</t>
  </si>
  <si>
    <t>3xP 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</si>
</sst>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7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3" borderId="0" xfId="0" applyFont="1" applyFill="1" applyBorder="1"/>
    <xf numFmtId="0" fontId="4" fillId="0" borderId="0" xfId="2" applyBorder="1"/>
    <xf numFmtId="0" fontId="0" fillId="0" borderId="0" xfId="0" applyFill="1" applyBorder="1"/>
    <xf numFmtId="0" fontId="0" fillId="0" borderId="0" xfId="0" applyAlignment="1">
      <alignment wrapText="1"/>
    </xf>
    <xf numFmtId="20" fontId="0" fillId="0" borderId="0" xfId="0" applyNumberFormat="1"/>
    <xf numFmtId="0" fontId="2" fillId="0" borderId="0" xfId="0" applyFont="1" applyAlignment="1"/>
    <xf numFmtId="167" fontId="3" fillId="2" borderId="1" xfId="1" applyNumberFormat="1" applyFont="1" applyFill="1" applyBorder="1" applyAlignment="1"/>
    <xf numFmtId="167" fontId="3" fillId="3" borderId="2" xfId="1" applyNumberFormat="1" applyFont="1" applyFill="1" applyBorder="1"/>
    <xf numFmtId="167" fontId="3" fillId="4" borderId="2" xfId="1" applyNumberFormat="1" applyFont="1" applyFill="1" applyBorder="1" applyAlignment="1"/>
    <xf numFmtId="0" fontId="1" fillId="5" borderId="0" xfId="0" applyFont="1" applyFill="1"/>
    <xf numFmtId="0" fontId="2" fillId="0" borderId="0" xfId="0" applyFont="1"/>
    <xf numFmtId="14" fontId="1" fillId="5" borderId="0" xfId="0" applyNumberFormat="1" applyFont="1" applyFill="1"/>
    <xf numFmtId="14" fontId="0" fillId="5" borderId="0" xfId="0" applyNumberFormat="1" applyFont="1" applyFill="1"/>
    <xf numFmtId="0" fontId="0" fillId="5" borderId="0" xfId="0" applyFont="1" applyFill="1"/>
    <xf numFmtId="0" fontId="4" fillId="5" borderId="0" xfId="2" applyFont="1" applyFill="1" applyBorder="1"/>
    <xf numFmtId="14" fontId="0" fillId="5" borderId="0" xfId="0" applyNumberFormat="1" applyFill="1"/>
    <xf numFmtId="14" fontId="4" fillId="5" borderId="0" xfId="2" applyNumberFormat="1" applyFont="1" applyFill="1" applyBorder="1"/>
    <xf numFmtId="3" fontId="0" fillId="0" borderId="0" xfId="0" applyNumberFormat="1"/>
    <xf numFmtId="1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quotePrefix="1"/>
    <xf numFmtId="0" fontId="7" fillId="0" borderId="0" xfId="0" quotePrefix="1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0" fillId="6" borderId="0" xfId="0" applyFill="1"/>
    <xf numFmtId="9" fontId="3" fillId="3" borderId="0" xfId="3" applyFont="1" applyFill="1" applyBorder="1"/>
    <xf numFmtId="167" fontId="0" fillId="0" borderId="0" xfId="1" applyNumberFormat="1" applyFont="1" applyFill="1" applyAlignment="1"/>
    <xf numFmtId="0" fontId="0" fillId="0" borderId="0" xfId="0" applyAlignment="1"/>
  </cellXfs>
  <cellStyles count="4">
    <cellStyle name="Milliers" xfId="1" builtinId="3"/>
    <cellStyle name="Normal" xfId="0" builtinId="0"/>
    <cellStyle name="Normal 2" xfId="2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ndscan%20full%20weekly%20reports/SoundScan_Charts_(2008.04.27_Wk2008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TOC"/>
      <sheetName val="Top 200 Albums (C)"/>
      <sheetName val="Top 100 Singles"/>
      <sheetName val="Digital Albums"/>
      <sheetName val="Digital Tracks"/>
      <sheetName val="Digital Songs"/>
      <sheetName val="Digital Songs (Expanded)"/>
      <sheetName val="Digital Albums YTD"/>
      <sheetName val="Digital Tracks YTD"/>
      <sheetName val="Digital Albums RTD"/>
      <sheetName val="Digital Tracks RTD"/>
      <sheetName val="Internet Albums"/>
      <sheetName val="Albums (Catalog)"/>
      <sheetName val="New Artist Albums (C)"/>
      <sheetName val="Alternative New Artist Albums"/>
      <sheetName val="Indie Albums (C)"/>
      <sheetName val="Indy+Small Chain Core Stores"/>
      <sheetName val="Music DVD"/>
      <sheetName val="Albums Retailers - Weekly"/>
      <sheetName val="Albums Mass Merch - Weekly"/>
      <sheetName val="Albums Retailers - YTD"/>
      <sheetName val="Albums Mass Merch - YTD"/>
      <sheetName val="Albums YTD"/>
      <sheetName val="Blue Grass"/>
      <sheetName val="Broadway"/>
      <sheetName val="Classical Albums"/>
      <sheetName val="Classical (Catalog)"/>
      <sheetName val="Classical Midline"/>
      <sheetName val="Classical Budget"/>
      <sheetName val="Classical Budget-Midline"/>
      <sheetName val="Classical Albums Crossover"/>
      <sheetName val="Classical Albums Traditional"/>
      <sheetName val="Comedy"/>
      <sheetName val="Christian Gospel Albums"/>
      <sheetName val="Contemporary Christian"/>
      <sheetName val="Gospel (C)"/>
      <sheetName val="Gospel (Catalog)"/>
      <sheetName val="Country Albums"/>
      <sheetName val="Country Albums (C)"/>
      <sheetName val="Country Singles"/>
      <sheetName val="Dance Singles"/>
      <sheetName val="Electronic Albums (C)"/>
      <sheetName val="Jazz Albums (C)"/>
      <sheetName val="Jazz Albums (Catalog)"/>
      <sheetName val="Jazz Contemporary Albums (C)"/>
      <sheetName val="Jazz Traditional Albums (C)"/>
      <sheetName val="Karaoke"/>
      <sheetName val="Latin Albums (C)"/>
      <sheetName val="Latin Regional Mexican (C)"/>
      <sheetName val="Latin Pop (C)"/>
      <sheetName val="Latin Tropical Salsa (C)"/>
      <sheetName val="Latin Rhythm (C)"/>
      <sheetName val="New Age (C)"/>
      <sheetName val="R&amp;B Albums Core Stores (C)"/>
      <sheetName val="R&amp;B Singles Core Stores"/>
      <sheetName val="Rap Albums"/>
      <sheetName val="Rap Singles"/>
      <sheetName val="Rock Albums"/>
      <sheetName val="Soundtracks"/>
      <sheetName val="World Music Albums (C)"/>
      <sheetName val="Heatseekers"/>
    </sheetNames>
    <sheetDataSet>
      <sheetData sheetId="0">
        <row r="49">
          <cell r="C49" t="str">
            <v>All</v>
          </cell>
        </row>
        <row r="51">
          <cell r="C51" t="str">
            <v>UMG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M313"/>
  <sheetViews>
    <sheetView tabSelected="1" zoomScale="115" zoomScaleNormal="115" workbookViewId="0">
      <pane xSplit="2" ySplit="1" topLeftCell="C35" activePane="bottomRight" state="frozen"/>
      <selection pane="topRight" activeCell="B1" sqref="B1"/>
      <selection pane="bottomLeft" activeCell="A2" sqref="A2"/>
      <selection pane="bottomRight" activeCell="N37" sqref="N37"/>
    </sheetView>
  </sheetViews>
  <sheetFormatPr baseColWidth="10" defaultRowHeight="14.4" x14ac:dyDescent="0.3"/>
  <cols>
    <col min="1" max="1" width="21" bestFit="1" customWidth="1"/>
    <col min="2" max="2" width="31.6640625" customWidth="1"/>
    <col min="3" max="4" width="3.44140625" customWidth="1"/>
    <col min="5" max="7" width="4.109375" bestFit="1" customWidth="1"/>
    <col min="8" max="9" width="5.109375" bestFit="1" customWidth="1"/>
    <col min="10" max="10" width="5.77734375" bestFit="1" customWidth="1"/>
    <col min="11" max="11" width="13.33203125" customWidth="1"/>
    <col min="12" max="12" width="12" style="30" hidden="1" customWidth="1"/>
    <col min="13" max="13" width="7.109375" customWidth="1"/>
    <col min="14" max="14" width="5.109375" customWidth="1"/>
    <col min="15" max="15" width="5" bestFit="1" customWidth="1"/>
    <col min="16" max="16" width="4.88671875" bestFit="1" customWidth="1"/>
    <col min="17" max="17" width="16.5546875" style="6" customWidth="1"/>
    <col min="18" max="18" width="12.109375" bestFit="1" customWidth="1"/>
  </cols>
  <sheetData>
    <row r="1" spans="1:17" ht="15" thickBot="1" x14ac:dyDescent="0.35">
      <c r="A1" s="1" t="s">
        <v>207</v>
      </c>
      <c r="B1" s="1" t="s">
        <v>208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9" t="s">
        <v>102</v>
      </c>
      <c r="M1" s="1" t="s">
        <v>9</v>
      </c>
      <c r="N1" s="1" t="s">
        <v>10</v>
      </c>
      <c r="O1" s="1" t="s">
        <v>11</v>
      </c>
      <c r="P1" s="1" t="s">
        <v>103</v>
      </c>
      <c r="Q1" s="2" t="s">
        <v>104</v>
      </c>
    </row>
    <row r="2" spans="1:17" ht="12.75" customHeight="1" x14ac:dyDescent="0.3">
      <c r="A2" s="5" t="s">
        <v>105</v>
      </c>
      <c r="B2" s="5" t="s">
        <v>106</v>
      </c>
      <c r="G2">
        <v>14</v>
      </c>
      <c r="H2">
        <v>11</v>
      </c>
      <c r="I2">
        <v>7</v>
      </c>
      <c r="J2">
        <v>3</v>
      </c>
      <c r="K2" s="10">
        <f>ROUND(((22+3*C2)*C2+14*(D2)+10*(E2+J2)+7*(F2)+4*(G2)+2*H2+1*I2)*N2,-3)</f>
        <v>197000</v>
      </c>
      <c r="L2" s="11">
        <f>IF(O2&lt;1976,K2*VLOOKUP(O2,MarketInformation!A$1:D$30,3,FALSE),"")</f>
        <v>399909.99999999994</v>
      </c>
      <c r="M2" s="14">
        <v>25920</v>
      </c>
      <c r="N2" s="4">
        <f>VLOOKUP(O2,MarketInformation!A$2:D$40,4,FALSE)</f>
        <v>1715</v>
      </c>
      <c r="O2" s="13">
        <v>1963</v>
      </c>
      <c r="P2" s="21">
        <f t="shared" ref="P2:P3" si="0">SUM(C2:I2)</f>
        <v>32</v>
      </c>
      <c r="Q2" s="14">
        <v>36285</v>
      </c>
    </row>
    <row r="3" spans="1:17" ht="12.75" customHeight="1" x14ac:dyDescent="0.3">
      <c r="A3" s="5" t="s">
        <v>105</v>
      </c>
      <c r="B3" s="5" t="s">
        <v>107</v>
      </c>
      <c r="F3">
        <v>1</v>
      </c>
      <c r="G3">
        <v>4</v>
      </c>
      <c r="H3">
        <v>8</v>
      </c>
      <c r="I3">
        <v>8</v>
      </c>
      <c r="K3" s="10">
        <f t="shared" ref="K3:K95" si="1">ROUND(((22+3*C3)*C3+14*(D3)+10*(E3+J3)+7*(F3)+4*(G3)+2*H3+1*I3)*N3,-3)</f>
        <v>87000</v>
      </c>
      <c r="L3" s="11">
        <f>IF(O3&lt;1976,K3*VLOOKUP(O3,MarketInformation!A$1:D$30,3,FALSE),"")</f>
        <v>180960</v>
      </c>
      <c r="M3" s="14">
        <v>34652</v>
      </c>
      <c r="N3" s="4">
        <f>VLOOKUP(O3,MarketInformation!A$2:D$40,4,FALSE)</f>
        <v>1849</v>
      </c>
      <c r="O3" s="13">
        <v>1964</v>
      </c>
      <c r="P3" s="21">
        <f t="shared" si="0"/>
        <v>21</v>
      </c>
      <c r="Q3" s="12"/>
    </row>
    <row r="4" spans="1:17" ht="12.75" customHeight="1" x14ac:dyDescent="0.3">
      <c r="A4" s="5" t="s">
        <v>105</v>
      </c>
      <c r="B4" s="5" t="s">
        <v>108</v>
      </c>
      <c r="H4">
        <v>25</v>
      </c>
      <c r="I4">
        <v>30</v>
      </c>
      <c r="J4">
        <v>2</v>
      </c>
      <c r="K4" s="10">
        <f t="shared" si="1"/>
        <v>185000</v>
      </c>
      <c r="L4" s="11">
        <f>IF(O4&lt;1976,K4*VLOOKUP(O4,MarketInformation!A$1:D$30,3,FALSE),"")</f>
        <v>384800</v>
      </c>
      <c r="M4" s="14">
        <v>36301</v>
      </c>
      <c r="N4" s="4">
        <f>VLOOKUP(O4,MarketInformation!A$2:D$40,4,FALSE)</f>
        <v>1849</v>
      </c>
      <c r="O4" s="13">
        <v>1964</v>
      </c>
      <c r="P4" s="21">
        <f t="shared" ref="P4:P29" si="2">SUM(C4:I4)</f>
        <v>55</v>
      </c>
      <c r="Q4" s="12"/>
    </row>
    <row r="5" spans="1:17" ht="12.75" customHeight="1" x14ac:dyDescent="0.3">
      <c r="A5" s="5" t="s">
        <v>105</v>
      </c>
      <c r="B5" s="5" t="s">
        <v>109</v>
      </c>
      <c r="E5">
        <v>14</v>
      </c>
      <c r="F5">
        <v>15</v>
      </c>
      <c r="G5">
        <v>3</v>
      </c>
      <c r="H5">
        <v>9</v>
      </c>
      <c r="I5">
        <v>2</v>
      </c>
      <c r="J5">
        <v>3</v>
      </c>
      <c r="K5" s="10">
        <f t="shared" si="1"/>
        <v>666000</v>
      </c>
      <c r="L5" s="11">
        <f>IF(O5&lt;1976,K5*VLOOKUP(O5,MarketInformation!A$1:D$30,3,FALSE),"")</f>
        <v>1418580</v>
      </c>
      <c r="M5" s="14">
        <v>24709</v>
      </c>
      <c r="N5" s="4">
        <f>VLOOKUP(O5,MarketInformation!A$2:D$40,4,FALSE)</f>
        <v>2171</v>
      </c>
      <c r="O5" s="13">
        <v>1965</v>
      </c>
      <c r="P5" s="21">
        <f t="shared" si="2"/>
        <v>43</v>
      </c>
      <c r="Q5" s="14">
        <v>37245</v>
      </c>
    </row>
    <row r="6" spans="1:17" ht="12.75" customHeight="1" x14ac:dyDescent="0.3">
      <c r="A6" s="5" t="s">
        <v>105</v>
      </c>
      <c r="B6" s="5" t="s">
        <v>110</v>
      </c>
      <c r="D6">
        <v>5</v>
      </c>
      <c r="E6">
        <v>3</v>
      </c>
      <c r="F6">
        <v>2</v>
      </c>
      <c r="G6">
        <v>14</v>
      </c>
      <c r="H6">
        <v>9</v>
      </c>
      <c r="I6">
        <v>14</v>
      </c>
      <c r="J6">
        <v>4</v>
      </c>
      <c r="K6" s="10">
        <f t="shared" si="1"/>
        <v>525000</v>
      </c>
      <c r="L6" s="11">
        <f>IF(O6&lt;1976,K6*VLOOKUP(O6,MarketInformation!A$1:D$30,3,FALSE),"")</f>
        <v>1118250</v>
      </c>
      <c r="M6" s="14">
        <v>24709</v>
      </c>
      <c r="N6" s="4">
        <f>VLOOKUP(O6,MarketInformation!A$2:D$40,4,FALSE)</f>
        <v>2171</v>
      </c>
      <c r="O6" s="13">
        <v>1965</v>
      </c>
      <c r="P6" s="21">
        <f t="shared" si="2"/>
        <v>47</v>
      </c>
      <c r="Q6" s="14">
        <v>35661</v>
      </c>
    </row>
    <row r="7" spans="1:17" ht="12.75" customHeight="1" x14ac:dyDescent="0.3">
      <c r="A7" s="5" t="s">
        <v>105</v>
      </c>
      <c r="B7" s="5" t="s">
        <v>111</v>
      </c>
      <c r="E7">
        <v>2</v>
      </c>
      <c r="F7">
        <v>6</v>
      </c>
      <c r="G7">
        <v>7</v>
      </c>
      <c r="H7">
        <v>6</v>
      </c>
      <c r="I7">
        <v>30</v>
      </c>
      <c r="J7">
        <v>1.5</v>
      </c>
      <c r="K7" s="10">
        <f t="shared" si="1"/>
        <v>370000</v>
      </c>
      <c r="L7" s="11">
        <f>IF(O7&lt;1976,K7*VLOOKUP(O7,MarketInformation!A$1:D$30,3,FALSE),"")</f>
        <v>806600.00000000012</v>
      </c>
      <c r="M7" s="14">
        <v>24709</v>
      </c>
      <c r="N7" s="4">
        <f>VLOOKUP(O7,MarketInformation!A$2:D$40,4,FALSE)</f>
        <v>2520</v>
      </c>
      <c r="O7" s="13">
        <v>1966</v>
      </c>
      <c r="P7" s="21">
        <f t="shared" si="2"/>
        <v>51</v>
      </c>
      <c r="Q7" s="14">
        <v>36285</v>
      </c>
    </row>
    <row r="8" spans="1:17" ht="12.75" customHeight="1" x14ac:dyDescent="0.3">
      <c r="A8" s="5" t="s">
        <v>105</v>
      </c>
      <c r="B8" s="5" t="s">
        <v>184</v>
      </c>
      <c r="E8">
        <v>1</v>
      </c>
      <c r="F8">
        <v>7</v>
      </c>
      <c r="G8">
        <v>13</v>
      </c>
      <c r="H8">
        <v>13</v>
      </c>
      <c r="I8">
        <v>1</v>
      </c>
      <c r="J8">
        <v>2</v>
      </c>
      <c r="K8" s="10">
        <f t="shared" si="1"/>
        <v>470000</v>
      </c>
      <c r="L8" s="11">
        <f>IF(O8&lt;1976,K8*VLOOKUP(O8,MarketInformation!A$1:D$30,3,FALSE),"")</f>
        <v>1048100</v>
      </c>
      <c r="M8" s="14">
        <v>24842</v>
      </c>
      <c r="N8" s="4">
        <f>VLOOKUP(O8,MarketInformation!A$2:D$40,4,FALSE)</f>
        <v>2976</v>
      </c>
      <c r="O8" s="13">
        <v>1967</v>
      </c>
      <c r="P8" s="21">
        <f t="shared" ref="P8" si="3">SUM(C8:I8)</f>
        <v>35</v>
      </c>
      <c r="Q8" s="12"/>
    </row>
    <row r="9" spans="1:17" ht="12.75" customHeight="1" x14ac:dyDescent="0.3">
      <c r="A9" s="5" t="s">
        <v>105</v>
      </c>
      <c r="B9" s="5" t="s">
        <v>185</v>
      </c>
      <c r="H9">
        <v>15</v>
      </c>
      <c r="I9">
        <v>37</v>
      </c>
      <c r="J9">
        <v>1.5</v>
      </c>
      <c r="K9" s="10">
        <f t="shared" si="1"/>
        <v>282000</v>
      </c>
      <c r="L9" s="11">
        <f>IF(O9&lt;1976,K9*VLOOKUP(O9,MarketInformation!A$1:D$30,3,FALSE),"")</f>
        <v>642960</v>
      </c>
      <c r="M9" s="14"/>
      <c r="N9" s="4">
        <f>VLOOKUP(O9,MarketInformation!A$2:D$40,4,FALSE)</f>
        <v>3445</v>
      </c>
      <c r="O9" s="13">
        <v>1968</v>
      </c>
      <c r="P9" s="21">
        <f t="shared" si="2"/>
        <v>52</v>
      </c>
      <c r="Q9" s="12"/>
    </row>
    <row r="10" spans="1:17" ht="12.75" customHeight="1" x14ac:dyDescent="0.3">
      <c r="A10" s="5" t="s">
        <v>105</v>
      </c>
      <c r="B10" s="5" t="s">
        <v>112</v>
      </c>
      <c r="D10">
        <v>9</v>
      </c>
      <c r="E10">
        <v>1</v>
      </c>
      <c r="F10">
        <v>3</v>
      </c>
      <c r="G10">
        <v>8</v>
      </c>
      <c r="H10">
        <v>12</v>
      </c>
      <c r="I10">
        <v>19</v>
      </c>
      <c r="J10">
        <v>0.5</v>
      </c>
      <c r="K10" s="10">
        <f t="shared" si="1"/>
        <v>816000</v>
      </c>
      <c r="L10" s="11">
        <f>IF(O10&lt;1976,K10*VLOOKUP(O10,MarketInformation!A$1:D$30,3,FALSE),"")</f>
        <v>1860479.9999999998</v>
      </c>
      <c r="M10" s="14">
        <v>24916</v>
      </c>
      <c r="N10" s="4">
        <f>VLOOKUP(O10,MarketInformation!A$2:D$40,4,FALSE)</f>
        <v>3445</v>
      </c>
      <c r="O10" s="13">
        <v>1968</v>
      </c>
      <c r="P10" s="21">
        <f t="shared" si="2"/>
        <v>52</v>
      </c>
      <c r="Q10" s="14">
        <v>37119</v>
      </c>
    </row>
    <row r="11" spans="1:17" ht="12.75" customHeight="1" x14ac:dyDescent="0.3">
      <c r="A11" s="5" t="s">
        <v>105</v>
      </c>
      <c r="B11" s="5" t="s">
        <v>113</v>
      </c>
      <c r="D11">
        <v>7</v>
      </c>
      <c r="E11">
        <v>6</v>
      </c>
      <c r="F11">
        <v>13</v>
      </c>
      <c r="G11">
        <v>5</v>
      </c>
      <c r="H11">
        <v>7</v>
      </c>
      <c r="I11">
        <v>9</v>
      </c>
      <c r="J11">
        <v>2.5</v>
      </c>
      <c r="K11" s="10">
        <f t="shared" si="1"/>
        <v>1249000</v>
      </c>
      <c r="L11" s="11">
        <f>IF(O11&lt;1976,K11*VLOOKUP(O11,MarketInformation!A$1:D$30,3,FALSE),"")</f>
        <v>2907846.2094741375</v>
      </c>
      <c r="M11" s="14">
        <v>25330</v>
      </c>
      <c r="N11" s="4">
        <f>VLOOKUP(O11,MarketInformation!A$2:D$40,4,FALSE)</f>
        <v>3941</v>
      </c>
      <c r="O11" s="13">
        <v>1969</v>
      </c>
      <c r="P11" s="21">
        <f t="shared" si="2"/>
        <v>47</v>
      </c>
      <c r="Q11" s="15">
        <v>31737</v>
      </c>
    </row>
    <row r="12" spans="1:17" ht="12.75" customHeight="1" x14ac:dyDescent="0.3">
      <c r="A12" s="5" t="s">
        <v>105</v>
      </c>
      <c r="B12" s="5" t="s">
        <v>114</v>
      </c>
      <c r="D12">
        <v>3</v>
      </c>
      <c r="E12">
        <v>3</v>
      </c>
      <c r="F12">
        <v>2</v>
      </c>
      <c r="G12">
        <v>2</v>
      </c>
      <c r="H12">
        <v>7</v>
      </c>
      <c r="I12">
        <v>5</v>
      </c>
      <c r="K12" s="10">
        <f t="shared" si="1"/>
        <v>476000</v>
      </c>
      <c r="L12" s="11">
        <f>IF(O12&lt;1976,K12*VLOOKUP(O12,MarketInformation!A$1:D$30,3,FALSE),"")</f>
        <v>1115434.6609191452</v>
      </c>
      <c r="M12" s="14">
        <v>25741</v>
      </c>
      <c r="N12" s="4">
        <f>VLOOKUP(O12,MarketInformation!A$2:D$40,4,FALSE)</f>
        <v>4209</v>
      </c>
      <c r="O12" s="13">
        <v>1970</v>
      </c>
      <c r="P12" s="21">
        <f t="shared" si="2"/>
        <v>22</v>
      </c>
      <c r="Q12" s="12"/>
    </row>
    <row r="13" spans="1:17" ht="12.75" customHeight="1" x14ac:dyDescent="0.3">
      <c r="A13" s="5" t="s">
        <v>105</v>
      </c>
      <c r="B13" s="5" t="s">
        <v>115</v>
      </c>
      <c r="E13">
        <v>3</v>
      </c>
      <c r="F13">
        <v>3</v>
      </c>
      <c r="G13">
        <v>6</v>
      </c>
      <c r="H13">
        <v>9</v>
      </c>
      <c r="I13">
        <v>2</v>
      </c>
      <c r="J13">
        <v>5</v>
      </c>
      <c r="K13" s="10">
        <f t="shared" si="1"/>
        <v>610000</v>
      </c>
      <c r="L13" s="11">
        <f>IF(O13&lt;1976,K13*VLOOKUP(O13,MarketInformation!A$1:D$30,3,FALSE),"")</f>
        <v>1429443.5780686524</v>
      </c>
      <c r="M13" s="14">
        <v>25913</v>
      </c>
      <c r="N13" s="4">
        <f>VLOOKUP(O13,MarketInformation!A$2:D$40,4,FALSE)</f>
        <v>4209</v>
      </c>
      <c r="O13" s="13">
        <v>1970</v>
      </c>
      <c r="P13" s="21">
        <f t="shared" si="2"/>
        <v>23</v>
      </c>
      <c r="Q13" s="12"/>
    </row>
    <row r="14" spans="1:17" ht="12.75" customHeight="1" x14ac:dyDescent="0.3">
      <c r="A14" s="5" t="s">
        <v>105</v>
      </c>
      <c r="B14" s="5" t="s">
        <v>116</v>
      </c>
      <c r="F14">
        <v>9</v>
      </c>
      <c r="G14">
        <v>8</v>
      </c>
      <c r="H14">
        <v>8</v>
      </c>
      <c r="I14">
        <v>6</v>
      </c>
      <c r="J14">
        <v>5.5</v>
      </c>
      <c r="K14" s="10">
        <f t="shared" si="1"/>
        <v>772000</v>
      </c>
      <c r="L14" s="11">
        <f>IF(O14&lt;1976,K14*VLOOKUP(O14,MarketInformation!A$1:D$30,3,FALSE),"")</f>
        <v>1807508.5429913993</v>
      </c>
      <c r="M14" s="14">
        <v>26301</v>
      </c>
      <c r="N14" s="4">
        <f>VLOOKUP(O14,MarketInformation!A$2:D$40,4,FALSE)</f>
        <v>4490</v>
      </c>
      <c r="O14" s="13">
        <v>1971</v>
      </c>
      <c r="P14" s="21">
        <f t="shared" si="2"/>
        <v>31</v>
      </c>
      <c r="Q14" s="15">
        <v>31737</v>
      </c>
    </row>
    <row r="15" spans="1:17" ht="12.75" customHeight="1" x14ac:dyDescent="0.3">
      <c r="A15" s="5" t="s">
        <v>105</v>
      </c>
      <c r="B15" s="5" t="s">
        <v>117</v>
      </c>
      <c r="F15">
        <v>4</v>
      </c>
      <c r="G15">
        <v>10</v>
      </c>
      <c r="H15">
        <v>8</v>
      </c>
      <c r="I15">
        <v>8</v>
      </c>
      <c r="J15">
        <v>1.5</v>
      </c>
      <c r="K15" s="10">
        <f t="shared" si="1"/>
        <v>556000</v>
      </c>
      <c r="L15" s="11">
        <f>IF(O15&lt;1976,K15*VLOOKUP(O15,MarketInformation!A$1:D$30,3,FALSE),"")</f>
        <v>1301390.2305465254</v>
      </c>
      <c r="M15" s="14">
        <v>35661</v>
      </c>
      <c r="N15" s="4">
        <f>VLOOKUP(O15,MarketInformation!A$2:D$40,4,FALSE)</f>
        <v>5200</v>
      </c>
      <c r="O15" s="13">
        <v>1973</v>
      </c>
      <c r="P15" s="21">
        <f t="shared" si="2"/>
        <v>30</v>
      </c>
      <c r="Q15" s="12"/>
    </row>
    <row r="16" spans="1:17" ht="12.75" customHeight="1" x14ac:dyDescent="0.3">
      <c r="A16" s="5" t="s">
        <v>105</v>
      </c>
      <c r="B16" s="5" t="s">
        <v>118</v>
      </c>
      <c r="F16">
        <v>3</v>
      </c>
      <c r="G16">
        <v>4</v>
      </c>
      <c r="H16">
        <v>4</v>
      </c>
      <c r="I16">
        <v>4</v>
      </c>
      <c r="J16">
        <v>3</v>
      </c>
      <c r="K16" s="10">
        <f t="shared" si="1"/>
        <v>411000</v>
      </c>
      <c r="L16" s="11">
        <f>IF(O16&lt;1976,K16*VLOOKUP(O16,MarketInformation!A$1:D$30,3,FALSE),"")</f>
        <v>961998.89344356477</v>
      </c>
      <c r="M16" s="15">
        <v>27019</v>
      </c>
      <c r="N16" s="4">
        <f>VLOOKUP(O16,MarketInformation!A$2:D$40,4,FALSE)</f>
        <v>5200</v>
      </c>
      <c r="O16" s="13">
        <v>1973</v>
      </c>
      <c r="P16" s="21">
        <f t="shared" si="2"/>
        <v>15</v>
      </c>
      <c r="Q16" s="16"/>
    </row>
    <row r="17" spans="1:19" ht="12.75" customHeight="1" x14ac:dyDescent="0.3">
      <c r="A17" s="5" t="s">
        <v>105</v>
      </c>
      <c r="B17" s="5" t="s">
        <v>119</v>
      </c>
      <c r="C17">
        <v>4</v>
      </c>
      <c r="D17">
        <v>2</v>
      </c>
      <c r="E17">
        <v>1</v>
      </c>
      <c r="F17">
        <v>2</v>
      </c>
      <c r="G17">
        <v>3</v>
      </c>
      <c r="H17">
        <v>5</v>
      </c>
      <c r="I17">
        <v>4</v>
      </c>
      <c r="K17" s="10">
        <f t="shared" si="1"/>
        <v>1119000</v>
      </c>
      <c r="L17" s="11">
        <f>IF(O17&lt;1976,K17*VLOOKUP(O17,MarketInformation!A$1:D$30,3,FALSE),"")</f>
        <v>2619164.8704704354</v>
      </c>
      <c r="M17" s="15">
        <v>27050</v>
      </c>
      <c r="N17" s="4">
        <f>VLOOKUP(O17,MarketInformation!A$2:D$40,4,FALSE)</f>
        <v>5227</v>
      </c>
      <c r="O17" s="13">
        <v>1974</v>
      </c>
      <c r="P17" s="21">
        <f t="shared" si="2"/>
        <v>21</v>
      </c>
      <c r="Q17" s="17"/>
    </row>
    <row r="18" spans="1:19" ht="12.75" customHeight="1" x14ac:dyDescent="0.3">
      <c r="A18" s="5" t="s">
        <v>105</v>
      </c>
      <c r="B18" s="5" t="s">
        <v>120</v>
      </c>
      <c r="D18">
        <v>4</v>
      </c>
      <c r="E18">
        <v>1</v>
      </c>
      <c r="F18">
        <v>2</v>
      </c>
      <c r="G18">
        <v>3</v>
      </c>
      <c r="H18">
        <v>6</v>
      </c>
      <c r="I18">
        <v>3</v>
      </c>
      <c r="K18" s="10">
        <f t="shared" si="1"/>
        <v>559000</v>
      </c>
      <c r="L18" s="11">
        <f>IF(O18&lt;1976,K18*VLOOKUP(O18,MarketInformation!A$1:D$30,3,FALSE),"")</f>
        <v>1308412.1202796903</v>
      </c>
      <c r="M18" s="18">
        <v>27280</v>
      </c>
      <c r="N18" s="4">
        <f>VLOOKUP(O18,MarketInformation!A$2:D$40,4,FALSE)</f>
        <v>5227</v>
      </c>
      <c r="O18" s="13">
        <v>1974</v>
      </c>
      <c r="P18" s="21">
        <f t="shared" si="2"/>
        <v>19</v>
      </c>
      <c r="Q18" s="19">
        <v>35681</v>
      </c>
    </row>
    <row r="19" spans="1:19" ht="12.75" customHeight="1" x14ac:dyDescent="0.3">
      <c r="A19" s="5" t="s">
        <v>105</v>
      </c>
      <c r="B19" s="5" t="s">
        <v>121</v>
      </c>
      <c r="C19">
        <v>2</v>
      </c>
      <c r="D19">
        <v>7</v>
      </c>
      <c r="F19">
        <v>3</v>
      </c>
      <c r="G19">
        <v>2</v>
      </c>
      <c r="H19">
        <v>4</v>
      </c>
      <c r="I19">
        <v>6</v>
      </c>
      <c r="K19" s="10">
        <f t="shared" si="1"/>
        <v>974000</v>
      </c>
      <c r="L19" s="11">
        <f>IF(O19&lt;1976,K19*VLOOKUP(O19,MarketInformation!A$1:D$30,3,FALSE),"")</f>
        <v>2279773.5333674746</v>
      </c>
      <c r="M19" s="15">
        <v>27437</v>
      </c>
      <c r="N19" s="4">
        <f>VLOOKUP(O19,MarketInformation!A$2:D$40,4,FALSE)</f>
        <v>4946</v>
      </c>
      <c r="O19" s="13">
        <v>1975</v>
      </c>
      <c r="P19" s="21">
        <f t="shared" si="2"/>
        <v>24</v>
      </c>
      <c r="Q19" s="19">
        <v>32729</v>
      </c>
    </row>
    <row r="20" spans="1:19" ht="12.75" customHeight="1" x14ac:dyDescent="0.3">
      <c r="A20" s="5" t="s">
        <v>105</v>
      </c>
      <c r="B20" s="5" t="s">
        <v>122</v>
      </c>
      <c r="E20">
        <v>4</v>
      </c>
      <c r="F20">
        <v>4</v>
      </c>
      <c r="G20">
        <v>1</v>
      </c>
      <c r="H20">
        <v>3</v>
      </c>
      <c r="I20">
        <v>2</v>
      </c>
      <c r="K20" s="10">
        <f t="shared" si="1"/>
        <v>396000</v>
      </c>
      <c r="L20" s="11">
        <f>IF(O20&lt;1976,K20*VLOOKUP(O20,MarketInformation!A$1:D$30,3,FALSE),"")</f>
        <v>926889.44477774121</v>
      </c>
      <c r="M20" s="15">
        <v>36559</v>
      </c>
      <c r="N20" s="4">
        <f>VLOOKUP(O20,MarketInformation!A$2:D$40,4,FALSE)</f>
        <v>4946</v>
      </c>
      <c r="O20" s="13">
        <v>1975</v>
      </c>
      <c r="P20" s="21">
        <f t="shared" si="2"/>
        <v>14</v>
      </c>
      <c r="Q20" s="17"/>
    </row>
    <row r="21" spans="1:19" ht="12.75" customHeight="1" x14ac:dyDescent="0.3">
      <c r="A21" s="5" t="s">
        <v>105</v>
      </c>
      <c r="B21" s="5" t="s">
        <v>123</v>
      </c>
      <c r="C21">
        <v>5</v>
      </c>
      <c r="D21">
        <v>6</v>
      </c>
      <c r="E21">
        <v>2</v>
      </c>
      <c r="F21">
        <v>1</v>
      </c>
      <c r="G21">
        <v>3</v>
      </c>
      <c r="H21">
        <v>2</v>
      </c>
      <c r="I21">
        <v>16</v>
      </c>
      <c r="K21" s="10">
        <f t="shared" si="1"/>
        <v>1767000</v>
      </c>
      <c r="L21" s="11" t="str">
        <f>IF(O21&lt;1976,K21*VLOOKUP(O21,MarketInformation!A$1:D$30,3,FALSE),"")</f>
        <v/>
      </c>
      <c r="M21" s="15">
        <v>27773</v>
      </c>
      <c r="N21" s="4">
        <f>VLOOKUP(O21,MarketInformation!A$2:D$40,4,FALSE)</f>
        <v>5388</v>
      </c>
      <c r="O21" s="13">
        <v>1976</v>
      </c>
      <c r="P21" s="21">
        <f t="shared" si="2"/>
        <v>35</v>
      </c>
      <c r="Q21" s="19">
        <v>27823</v>
      </c>
    </row>
    <row r="22" spans="1:19" ht="12.75" customHeight="1" x14ac:dyDescent="0.3">
      <c r="A22" s="5" t="s">
        <v>105</v>
      </c>
      <c r="B22" s="5" t="s">
        <v>124</v>
      </c>
      <c r="F22">
        <v>3</v>
      </c>
      <c r="G22">
        <v>2</v>
      </c>
      <c r="H22">
        <v>4</v>
      </c>
      <c r="I22">
        <v>3</v>
      </c>
      <c r="J22">
        <v>1</v>
      </c>
      <c r="K22" s="10">
        <f t="shared" si="1"/>
        <v>269000</v>
      </c>
      <c r="L22" s="11" t="str">
        <f>IF(O22&lt;1976,K22*VLOOKUP(O22,MarketInformation!A$1:D$30,3,FALSE),"")</f>
        <v/>
      </c>
      <c r="M22" s="15">
        <v>28025</v>
      </c>
      <c r="N22" s="4">
        <f>VLOOKUP(O22,MarketInformation!A$2:D$40,4,FALSE)</f>
        <v>5388</v>
      </c>
      <c r="O22" s="13">
        <v>1976</v>
      </c>
      <c r="P22" s="21">
        <f t="shared" si="2"/>
        <v>12</v>
      </c>
      <c r="Q22" s="17"/>
    </row>
    <row r="23" spans="1:19" ht="12.75" customHeight="1" x14ac:dyDescent="0.3">
      <c r="A23" s="5" t="s">
        <v>105</v>
      </c>
      <c r="B23" s="5" t="s">
        <v>125</v>
      </c>
      <c r="F23">
        <v>7</v>
      </c>
      <c r="G23">
        <v>1</v>
      </c>
      <c r="H23">
        <v>4</v>
      </c>
      <c r="I23">
        <v>11</v>
      </c>
      <c r="K23" s="10">
        <f t="shared" si="1"/>
        <v>517000</v>
      </c>
      <c r="L23" s="11" t="str">
        <f>IF(O23&lt;1976,K23*VLOOKUP(O23,MarketInformation!A$1:D$30,3,FALSE),"")</f>
        <v/>
      </c>
      <c r="M23" s="15">
        <v>28668</v>
      </c>
      <c r="N23" s="4">
        <f>VLOOKUP(O23,MarketInformation!A$2:D$40,4,FALSE)</f>
        <v>7184</v>
      </c>
      <c r="O23" s="13">
        <v>1978</v>
      </c>
      <c r="P23" s="21">
        <f t="shared" si="2"/>
        <v>23</v>
      </c>
      <c r="Q23" s="17"/>
    </row>
    <row r="24" spans="1:19" ht="12.75" customHeight="1" x14ac:dyDescent="0.3">
      <c r="A24" s="5" t="s">
        <v>105</v>
      </c>
      <c r="B24" s="5" t="s">
        <v>126</v>
      </c>
      <c r="F24">
        <v>4</v>
      </c>
      <c r="G24">
        <v>3</v>
      </c>
      <c r="H24">
        <v>6</v>
      </c>
      <c r="I24">
        <v>12</v>
      </c>
      <c r="K24" s="10">
        <f t="shared" si="1"/>
        <v>404000</v>
      </c>
      <c r="L24" s="11" t="str">
        <f>IF(O24&lt;1976,K24*VLOOKUP(O24,MarketInformation!A$1:D$30,3,FALSE),"")</f>
        <v/>
      </c>
      <c r="M24" s="15">
        <v>28965</v>
      </c>
      <c r="N24" s="4">
        <f>VLOOKUP(O24,MarketInformation!A$2:D$40,4,FALSE)</f>
        <v>6313</v>
      </c>
      <c r="O24" s="13">
        <v>1979</v>
      </c>
      <c r="P24" s="21">
        <f t="shared" si="2"/>
        <v>25</v>
      </c>
      <c r="Q24" s="17"/>
    </row>
    <row r="25" spans="1:19" ht="12.75" customHeight="1" x14ac:dyDescent="0.3">
      <c r="A25" s="5" t="s">
        <v>105</v>
      </c>
      <c r="B25" s="5" t="s">
        <v>127</v>
      </c>
      <c r="D25">
        <v>4</v>
      </c>
      <c r="E25">
        <v>2</v>
      </c>
      <c r="F25">
        <v>4</v>
      </c>
      <c r="G25">
        <v>3</v>
      </c>
      <c r="H25">
        <v>7</v>
      </c>
      <c r="I25">
        <v>6</v>
      </c>
      <c r="J25">
        <v>2</v>
      </c>
      <c r="K25" s="10">
        <f t="shared" si="1"/>
        <v>985000</v>
      </c>
      <c r="L25" s="11" t="str">
        <f>IF(O25&lt;1976,K25*VLOOKUP(O25,MarketInformation!A$1:D$30,3,FALSE),"")</f>
        <v/>
      </c>
      <c r="M25" s="15">
        <v>29215</v>
      </c>
      <c r="N25" s="4">
        <f>VLOOKUP(O25,MarketInformation!A$2:D$40,4,FALSE)</f>
        <v>6313</v>
      </c>
      <c r="O25" s="13">
        <v>1979</v>
      </c>
      <c r="P25" s="21">
        <f t="shared" si="2"/>
        <v>26</v>
      </c>
      <c r="Q25" s="19">
        <v>29350</v>
      </c>
    </row>
    <row r="26" spans="1:19" ht="12.75" customHeight="1" x14ac:dyDescent="0.3">
      <c r="A26" s="5" t="s">
        <v>105</v>
      </c>
      <c r="B26" s="5" t="s">
        <v>128</v>
      </c>
      <c r="G26">
        <v>5</v>
      </c>
      <c r="H26">
        <v>2</v>
      </c>
      <c r="I26">
        <v>4</v>
      </c>
      <c r="K26" s="10">
        <f t="shared" si="1"/>
        <v>185000</v>
      </c>
      <c r="L26" s="11" t="str">
        <f>IF(O26&lt;1976,K26*VLOOKUP(O26,MarketInformation!A$1:D$30,3,FALSE),"")</f>
        <v/>
      </c>
      <c r="M26" s="16"/>
      <c r="N26" s="4">
        <f>VLOOKUP(O26,MarketInformation!A$2:D$40,4,FALSE)</f>
        <v>6594</v>
      </c>
      <c r="O26" s="13">
        <v>1980</v>
      </c>
      <c r="P26" s="21">
        <f t="shared" si="2"/>
        <v>11</v>
      </c>
      <c r="Q26" s="17"/>
    </row>
    <row r="27" spans="1:19" ht="12.75" customHeight="1" x14ac:dyDescent="0.3">
      <c r="A27" s="5" t="s">
        <v>105</v>
      </c>
      <c r="B27" s="5" t="s">
        <v>129</v>
      </c>
      <c r="G27">
        <v>3</v>
      </c>
      <c r="H27">
        <v>4</v>
      </c>
      <c r="I27">
        <v>2</v>
      </c>
      <c r="K27" s="10">
        <f t="shared" si="1"/>
        <v>138000</v>
      </c>
      <c r="L27" s="11" t="str">
        <f>IF(O27&lt;1976,K27*VLOOKUP(O27,MarketInformation!A$1:D$30,3,FALSE),"")</f>
        <v/>
      </c>
      <c r="M27" s="16"/>
      <c r="N27" s="4">
        <f>VLOOKUP(O27,MarketInformation!A$2:D$40,4,FALSE)</f>
        <v>6286</v>
      </c>
      <c r="O27" s="13">
        <v>1981</v>
      </c>
      <c r="P27" s="21">
        <f t="shared" si="2"/>
        <v>9</v>
      </c>
      <c r="Q27" s="17"/>
    </row>
    <row r="28" spans="1:19" ht="12.75" customHeight="1" x14ac:dyDescent="0.3">
      <c r="A28" s="5" t="s">
        <v>105</v>
      </c>
      <c r="B28" s="5" t="s">
        <v>130</v>
      </c>
      <c r="F28">
        <v>5</v>
      </c>
      <c r="G28">
        <v>5</v>
      </c>
      <c r="H28">
        <v>7</v>
      </c>
      <c r="I28">
        <v>7</v>
      </c>
      <c r="J28">
        <v>4</v>
      </c>
      <c r="K28" s="10">
        <f t="shared" si="1"/>
        <v>695000</v>
      </c>
      <c r="L28" s="11" t="str">
        <f>IF(O28&lt;1976,K28*VLOOKUP(O28,MarketInformation!A$1:D$30,3,FALSE),"")</f>
        <v/>
      </c>
      <c r="M28" s="15">
        <v>30704</v>
      </c>
      <c r="N28" s="4">
        <f>VLOOKUP(O28,MarketInformation!A$2:D$40,4,FALSE)</f>
        <v>5991</v>
      </c>
      <c r="O28" s="13">
        <v>1983</v>
      </c>
      <c r="P28" s="21">
        <f t="shared" si="2"/>
        <v>24</v>
      </c>
      <c r="Q28" s="17"/>
    </row>
    <row r="29" spans="1:19" ht="12.75" customHeight="1" x14ac:dyDescent="0.3">
      <c r="A29" s="5" t="s">
        <v>105</v>
      </c>
      <c r="B29" s="5" t="s">
        <v>186</v>
      </c>
      <c r="I29">
        <v>9</v>
      </c>
      <c r="K29" s="10">
        <f t="shared" si="1"/>
        <v>64000</v>
      </c>
      <c r="L29" s="11" t="str">
        <f>IF(O29&lt;1976,K29*VLOOKUP(O29,MarketInformation!A$1:D$30,3,FALSE),"")</f>
        <v/>
      </c>
      <c r="M29" s="15"/>
      <c r="N29" s="4">
        <f>VLOOKUP(O29,MarketInformation!A$2:D$40,4,FALSE)</f>
        <v>7090</v>
      </c>
      <c r="O29" s="13">
        <v>1985</v>
      </c>
      <c r="P29" s="21">
        <f t="shared" si="2"/>
        <v>9</v>
      </c>
      <c r="Q29" s="17"/>
    </row>
    <row r="30" spans="1:19" ht="12.75" customHeight="1" x14ac:dyDescent="0.3">
      <c r="A30" s="5" t="s">
        <v>105</v>
      </c>
      <c r="B30" s="5" t="s">
        <v>187</v>
      </c>
      <c r="G30">
        <v>6</v>
      </c>
      <c r="H30">
        <v>6</v>
      </c>
      <c r="I30">
        <v>5</v>
      </c>
      <c r="K30" s="10">
        <f t="shared" si="1"/>
        <v>291000</v>
      </c>
      <c r="L30" s="11" t="str">
        <f>IF(O30&lt;1976,K30*VLOOKUP(O30,MarketInformation!A$1:D$30,3,FALSE),"")</f>
        <v/>
      </c>
      <c r="M30" s="15"/>
      <c r="N30" s="4">
        <f>VLOOKUP(O30,MarketInformation!A$2:D$40,4,FALSE)</f>
        <v>7090</v>
      </c>
      <c r="O30" s="13">
        <v>1985</v>
      </c>
      <c r="P30" s="21">
        <f t="shared" ref="P30:P137" si="4">SUM(C30:I30)</f>
        <v>17</v>
      </c>
      <c r="Q30" s="17"/>
    </row>
    <row r="31" spans="1:19" ht="12.75" customHeight="1" x14ac:dyDescent="0.3">
      <c r="A31" s="8"/>
      <c r="B31" s="5"/>
      <c r="K31" s="10" t="e">
        <f t="shared" si="1"/>
        <v>#N/A</v>
      </c>
      <c r="L31" s="11" t="e">
        <f>IF(O31&lt;1976,K31*VLOOKUP(O31,MarketInformation!A$1:D$30,3,FALSE),"")</f>
        <v>#N/A</v>
      </c>
      <c r="M31" s="3"/>
      <c r="N31" s="4" t="e">
        <f>VLOOKUP(O31,MarketInformation!A$2:D$40,4,FALSE)</f>
        <v>#N/A</v>
      </c>
      <c r="O31" s="13"/>
      <c r="P31" s="21">
        <f t="shared" si="4"/>
        <v>0</v>
      </c>
      <c r="Q31" s="17"/>
      <c r="S31" s="20"/>
    </row>
    <row r="32" spans="1:19" x14ac:dyDescent="0.3">
      <c r="A32" s="5" t="s">
        <v>221</v>
      </c>
      <c r="B32" s="5" t="s">
        <v>226</v>
      </c>
      <c r="F32" s="5"/>
      <c r="G32" s="5"/>
      <c r="H32" s="5">
        <v>29</v>
      </c>
      <c r="I32" s="5">
        <v>5</v>
      </c>
      <c r="J32" s="5">
        <v>2</v>
      </c>
      <c r="K32" s="10">
        <f t="shared" ref="K32:K41" si="5">ROUND(((22+3*C32)*C32+14*(D32)+10*(E32+J32)+7*(F32)+4*(G32)+2*H32+1*I32)*N32,-3)</f>
        <v>823000</v>
      </c>
      <c r="L32" s="11" t="str">
        <f>IF(O32&lt;1976,K32*VLOOKUP(O32,MarketInformation!A$1:D$30,3,FALSE),"")</f>
        <v/>
      </c>
      <c r="M32" s="3">
        <v>1000</v>
      </c>
      <c r="N32" s="4">
        <f>VLOOKUP(O32,MarketInformation!A$2:D$40,4,FALSE)</f>
        <v>9918</v>
      </c>
      <c r="O32" s="13">
        <v>1990</v>
      </c>
      <c r="P32" s="21">
        <f t="shared" si="4"/>
        <v>34</v>
      </c>
      <c r="Q32" s="22" t="s">
        <v>222</v>
      </c>
    </row>
    <row r="33" spans="1:17" x14ac:dyDescent="0.3">
      <c r="A33" s="5" t="s">
        <v>221</v>
      </c>
      <c r="B33" s="5" t="s">
        <v>227</v>
      </c>
      <c r="F33" s="5"/>
      <c r="G33" s="5">
        <v>1</v>
      </c>
      <c r="H33" s="5">
        <v>15</v>
      </c>
      <c r="I33" s="5">
        <v>4</v>
      </c>
      <c r="J33" s="5"/>
      <c r="K33" s="10">
        <f t="shared" si="5"/>
        <v>355000</v>
      </c>
      <c r="L33" s="11" t="str">
        <f>IF(O33&lt;1976,K33*VLOOKUP(O33,MarketInformation!A$1:D$30,3,FALSE),"")</f>
        <v/>
      </c>
      <c r="M33" s="3">
        <v>2000</v>
      </c>
      <c r="N33" s="4">
        <f>VLOOKUP(O33,MarketInformation!A$2:D$40,4,FALSE)</f>
        <v>9355</v>
      </c>
      <c r="O33" s="13">
        <v>1991</v>
      </c>
      <c r="P33" s="21">
        <f t="shared" ref="P33:P41" si="6">SUM(C33:I33)</f>
        <v>20</v>
      </c>
      <c r="Q33" s="22" t="s">
        <v>223</v>
      </c>
    </row>
    <row r="34" spans="1:17" x14ac:dyDescent="0.3">
      <c r="A34" s="5" t="s">
        <v>221</v>
      </c>
      <c r="B34" s="5" t="s">
        <v>228</v>
      </c>
      <c r="F34" s="5">
        <v>11</v>
      </c>
      <c r="G34" s="5">
        <v>3</v>
      </c>
      <c r="H34" s="5">
        <v>1</v>
      </c>
      <c r="I34" s="5"/>
      <c r="J34" s="5">
        <v>4.5</v>
      </c>
      <c r="K34" s="10">
        <f t="shared" ref="K34" si="7">ROUND(((22+3*C34)*C34+14*(D34)+10*(E34+J34)+7*(F34)+4*(G34)+2*H34+1*I34)*N34,-3)</f>
        <v>1349000</v>
      </c>
      <c r="L34" s="11" t="str">
        <f>IF(O34&lt;1976,K34*VLOOKUP(O34,MarketInformation!A$1:D$30,3,FALSE),"")</f>
        <v/>
      </c>
      <c r="M34" s="3">
        <v>2000</v>
      </c>
      <c r="N34" s="4">
        <f>VLOOKUP(O34,MarketInformation!A$2:D$40,4,FALSE)</f>
        <v>9918</v>
      </c>
      <c r="O34" s="13">
        <v>1990</v>
      </c>
      <c r="P34" s="21">
        <f t="shared" ref="P34" si="8">SUM(C34:I34)</f>
        <v>15</v>
      </c>
      <c r="Q34" s="22" t="s">
        <v>224</v>
      </c>
    </row>
    <row r="35" spans="1:17" x14ac:dyDescent="0.3">
      <c r="A35" s="5" t="s">
        <v>221</v>
      </c>
      <c r="B35" s="5" t="s">
        <v>229</v>
      </c>
      <c r="F35" s="5">
        <v>3</v>
      </c>
      <c r="G35" s="5">
        <v>17</v>
      </c>
      <c r="H35" s="5"/>
      <c r="I35" s="5"/>
      <c r="J35" s="5"/>
      <c r="K35" s="10">
        <f t="shared" si="5"/>
        <v>833000</v>
      </c>
      <c r="L35" s="11" t="str">
        <f>IF(O35&lt;1976,K35*VLOOKUP(O35,MarketInformation!A$1:D$30,3,FALSE),"")</f>
        <v/>
      </c>
      <c r="M35" s="3">
        <v>4500</v>
      </c>
      <c r="N35" s="4">
        <f>VLOOKUP(O35,MarketInformation!A$2:D$40,4,FALSE)</f>
        <v>9355</v>
      </c>
      <c r="O35" s="13">
        <v>1991</v>
      </c>
      <c r="P35" s="21">
        <f t="shared" si="6"/>
        <v>20</v>
      </c>
      <c r="Q35" s="22" t="s">
        <v>225</v>
      </c>
    </row>
    <row r="36" spans="1:17" x14ac:dyDescent="0.3">
      <c r="A36" s="5" t="s">
        <v>198</v>
      </c>
      <c r="B36" s="5" t="s">
        <v>230</v>
      </c>
      <c r="F36" s="5">
        <v>5</v>
      </c>
      <c r="G36" s="5">
        <v>24</v>
      </c>
      <c r="H36" s="5">
        <v>11</v>
      </c>
      <c r="I36" s="5"/>
      <c r="J36" s="5">
        <v>3.5</v>
      </c>
      <c r="K36" s="10">
        <f t="shared" si="5"/>
        <v>1182000</v>
      </c>
      <c r="L36" s="11" t="str">
        <f>IF(O36&lt;1976,K36*VLOOKUP(O36,MarketInformation!A$1:D$30,3,FALSE),"")</f>
        <v/>
      </c>
      <c r="M36" s="3"/>
      <c r="N36" s="4">
        <f>VLOOKUP(O36,MarketInformation!A$2:D$40,4,FALSE)</f>
        <v>6286</v>
      </c>
      <c r="O36" s="13">
        <v>1981</v>
      </c>
      <c r="P36" s="21">
        <f t="shared" si="6"/>
        <v>40</v>
      </c>
      <c r="Q36" s="22"/>
    </row>
    <row r="37" spans="1:17" x14ac:dyDescent="0.3">
      <c r="A37" s="5" t="s">
        <v>198</v>
      </c>
      <c r="B37" s="5" t="s">
        <v>231</v>
      </c>
      <c r="F37" s="5"/>
      <c r="G37" s="5">
        <v>13</v>
      </c>
      <c r="H37" s="5">
        <v>17</v>
      </c>
      <c r="I37" s="5">
        <v>22</v>
      </c>
      <c r="J37" s="5">
        <v>1</v>
      </c>
      <c r="K37" s="10">
        <f t="shared" ref="K37" si="9">ROUND(((22+3*C37)*C37+14*(D37)+10*(E37+J37)+7*(F37)+4*(G37)+2*H37+1*I37)*N37,-3)</f>
        <v>697000</v>
      </c>
      <c r="L37" s="11" t="str">
        <f>IF(O37&lt;1976,K37*VLOOKUP(O37,MarketInformation!A$1:D$30,3,FALSE),"")</f>
        <v/>
      </c>
      <c r="M37" s="3"/>
      <c r="N37" s="4">
        <f>VLOOKUP(O37,MarketInformation!A$2:D$40,4,FALSE)</f>
        <v>5911</v>
      </c>
      <c r="O37" s="13">
        <v>1982</v>
      </c>
      <c r="P37" s="21">
        <f t="shared" ref="P37" si="10">SUM(C37:I37)</f>
        <v>52</v>
      </c>
      <c r="Q37" s="22"/>
    </row>
    <row r="38" spans="1:17" x14ac:dyDescent="0.3">
      <c r="A38" s="5" t="s">
        <v>198</v>
      </c>
      <c r="B38" s="5" t="s">
        <v>232</v>
      </c>
      <c r="F38" s="5"/>
      <c r="G38" s="5"/>
      <c r="H38" s="5"/>
      <c r="I38" s="5">
        <v>53</v>
      </c>
      <c r="J38" s="5">
        <v>0.5</v>
      </c>
      <c r="K38" s="10">
        <f t="shared" ref="K38" si="11">ROUND(((22+3*C38)*C38+14*(D38)+10*(E38+J38)+7*(F38)+4*(G38)+2*H38+1*I38)*N38,-3)</f>
        <v>347000</v>
      </c>
      <c r="L38" s="11" t="str">
        <f>IF(O38&lt;1976,K38*VLOOKUP(O38,MarketInformation!A$1:D$30,3,FALSE),"")</f>
        <v/>
      </c>
      <c r="M38" s="3"/>
      <c r="N38" s="4">
        <f>VLOOKUP(O38,MarketInformation!A$2:D$40,4,FALSE)</f>
        <v>5991</v>
      </c>
      <c r="O38" s="13">
        <v>1983</v>
      </c>
      <c r="P38" s="21">
        <f t="shared" ref="P38" si="12">SUM(C38:I38)</f>
        <v>53</v>
      </c>
      <c r="Q38" s="22"/>
    </row>
    <row r="39" spans="1:17" x14ac:dyDescent="0.3">
      <c r="A39" s="5" t="s">
        <v>198</v>
      </c>
      <c r="B39" s="5" t="s">
        <v>233</v>
      </c>
      <c r="F39" s="5"/>
      <c r="G39" s="5"/>
      <c r="H39" s="5"/>
      <c r="I39" s="5">
        <v>16</v>
      </c>
      <c r="J39" s="5"/>
      <c r="K39" s="10">
        <f t="shared" si="5"/>
        <v>116000</v>
      </c>
      <c r="L39" s="11" t="str">
        <f>IF(O39&lt;1976,K39*VLOOKUP(O39,MarketInformation!A$1:D$30,3,FALSE),"")</f>
        <v/>
      </c>
      <c r="M39" s="3">
        <v>4000</v>
      </c>
      <c r="N39" s="4">
        <f>VLOOKUP(O39,MarketInformation!A$2:D$40,4,FALSE)</f>
        <v>7278</v>
      </c>
      <c r="O39" s="13">
        <v>1984</v>
      </c>
      <c r="P39" s="21">
        <f t="shared" si="6"/>
        <v>16</v>
      </c>
      <c r="Q39" s="22"/>
    </row>
    <row r="40" spans="1:17" x14ac:dyDescent="0.3">
      <c r="A40" s="5" t="s">
        <v>198</v>
      </c>
      <c r="B40" s="5" t="s">
        <v>234</v>
      </c>
      <c r="F40" s="5">
        <v>6</v>
      </c>
      <c r="G40" s="5">
        <v>14</v>
      </c>
      <c r="H40" s="5">
        <v>22</v>
      </c>
      <c r="I40" s="5"/>
      <c r="J40" s="5">
        <v>2</v>
      </c>
      <c r="K40" s="10">
        <f t="shared" si="5"/>
        <v>958000</v>
      </c>
      <c r="L40" s="11" t="str">
        <f>IF(O40&lt;1976,K40*VLOOKUP(O40,MarketInformation!A$1:D$30,3,FALSE),"")</f>
        <v/>
      </c>
      <c r="M40" s="3"/>
      <c r="N40" s="4">
        <f>VLOOKUP(O40,MarketInformation!A$2:D$40,4,FALSE)</f>
        <v>5911</v>
      </c>
      <c r="O40" s="13">
        <v>1982</v>
      </c>
      <c r="P40" s="21">
        <f t="shared" si="6"/>
        <v>42</v>
      </c>
      <c r="Q40" s="22"/>
    </row>
    <row r="41" spans="1:17" x14ac:dyDescent="0.3">
      <c r="A41" s="5" t="s">
        <v>198</v>
      </c>
      <c r="B41" s="5" t="s">
        <v>235</v>
      </c>
      <c r="F41" s="5"/>
      <c r="G41" s="5"/>
      <c r="H41" s="5">
        <v>34</v>
      </c>
      <c r="I41" s="5">
        <v>19</v>
      </c>
      <c r="J41" s="5">
        <v>1</v>
      </c>
      <c r="K41" s="10">
        <f t="shared" si="5"/>
        <v>581000</v>
      </c>
      <c r="L41" s="11" t="str">
        <f>IF(O41&lt;1976,K41*VLOOKUP(O41,MarketInformation!A$1:D$30,3,FALSE),"")</f>
        <v/>
      </c>
      <c r="M41" s="3"/>
      <c r="N41" s="4">
        <f>VLOOKUP(O41,MarketInformation!A$2:D$40,4,FALSE)</f>
        <v>5991</v>
      </c>
      <c r="O41" s="13">
        <v>1983</v>
      </c>
      <c r="P41" s="21">
        <f t="shared" si="6"/>
        <v>53</v>
      </c>
      <c r="Q41" s="22"/>
    </row>
    <row r="42" spans="1:17" x14ac:dyDescent="0.3">
      <c r="A42" s="5" t="s">
        <v>198</v>
      </c>
      <c r="B42" s="5" t="s">
        <v>236</v>
      </c>
      <c r="F42" s="5"/>
      <c r="G42" s="5"/>
      <c r="H42" s="5"/>
      <c r="I42" s="5">
        <v>19</v>
      </c>
      <c r="J42" s="5"/>
      <c r="K42" s="10">
        <f t="shared" ref="K42" si="13">ROUND(((22+3*C42)*C42+14*(D42)+10*(E42+J42)+7*(F42)+4*(G42)+2*H42+1*I42)*N42,-3)</f>
        <v>138000</v>
      </c>
      <c r="L42" s="11" t="str">
        <f>IF(O42&lt;1976,K42*VLOOKUP(O42,MarketInformation!A$1:D$30,3,FALSE),"")</f>
        <v/>
      </c>
      <c r="M42" s="3">
        <v>4000</v>
      </c>
      <c r="N42" s="4">
        <f>VLOOKUP(O42,MarketInformation!A$2:D$40,4,FALSE)</f>
        <v>7278</v>
      </c>
      <c r="O42" s="13">
        <v>1984</v>
      </c>
      <c r="P42" s="21">
        <f t="shared" ref="P42" si="14">SUM(C42:I42)</f>
        <v>19</v>
      </c>
      <c r="Q42" s="22"/>
    </row>
    <row r="43" spans="1:17" x14ac:dyDescent="0.3">
      <c r="A43" s="5" t="s">
        <v>198</v>
      </c>
      <c r="B43" s="5" t="s">
        <v>202</v>
      </c>
      <c r="F43" s="5"/>
      <c r="G43" s="5">
        <v>17</v>
      </c>
      <c r="H43" s="5">
        <v>17</v>
      </c>
      <c r="I43" s="5">
        <v>28</v>
      </c>
      <c r="J43" s="5">
        <v>0.5</v>
      </c>
      <c r="K43" s="10">
        <f t="shared" si="1"/>
        <v>983000</v>
      </c>
      <c r="L43" s="11" t="str">
        <f>IF(O43&lt;1976,K43*VLOOKUP(O43,MarketInformation!A$1:D$30,3,FALSE),"")</f>
        <v/>
      </c>
      <c r="M43" s="3">
        <v>2000</v>
      </c>
      <c r="N43" s="4">
        <f>VLOOKUP(O43,MarketInformation!A$2:D$40,4,FALSE)</f>
        <v>7278</v>
      </c>
      <c r="O43" s="13">
        <v>1984</v>
      </c>
      <c r="P43" s="21">
        <f t="shared" ref="P43" si="15">SUM(C43:I43)</f>
        <v>62</v>
      </c>
      <c r="Q43" s="22" t="s">
        <v>203</v>
      </c>
    </row>
    <row r="44" spans="1:17" x14ac:dyDescent="0.3">
      <c r="A44" s="5" t="s">
        <v>198</v>
      </c>
      <c r="B44" s="5" t="s">
        <v>199</v>
      </c>
      <c r="F44" s="5"/>
      <c r="G44" s="5">
        <v>5</v>
      </c>
      <c r="H44" s="5">
        <v>15</v>
      </c>
      <c r="I44" s="5">
        <v>20</v>
      </c>
      <c r="J44" s="5"/>
      <c r="K44" s="10">
        <f t="shared" si="1"/>
        <v>496000</v>
      </c>
      <c r="L44" s="11" t="str">
        <f>IF(O44&lt;1976,K44*VLOOKUP(O44,MarketInformation!A$1:D$30,3,FALSE),"")</f>
        <v/>
      </c>
      <c r="M44" s="3">
        <v>1000</v>
      </c>
      <c r="N44" s="4">
        <f>VLOOKUP(O44,MarketInformation!A$2:D$40,4,FALSE)</f>
        <v>7090</v>
      </c>
      <c r="O44" s="13">
        <v>1985</v>
      </c>
      <c r="P44" s="21">
        <f t="shared" si="4"/>
        <v>40</v>
      </c>
      <c r="Q44" s="22" t="s">
        <v>200</v>
      </c>
    </row>
    <row r="45" spans="1:17" x14ac:dyDescent="0.3">
      <c r="A45" s="5" t="s">
        <v>198</v>
      </c>
      <c r="B45" s="5" t="s">
        <v>201</v>
      </c>
      <c r="F45" s="5"/>
      <c r="G45" s="5"/>
      <c r="H45" s="5">
        <v>16</v>
      </c>
      <c r="I45" s="5">
        <v>14</v>
      </c>
      <c r="J45" s="5">
        <v>2</v>
      </c>
      <c r="K45" s="10">
        <f t="shared" si="1"/>
        <v>548000</v>
      </c>
      <c r="L45" s="11" t="str">
        <f>IF(O45&lt;1976,K45*VLOOKUP(O45,MarketInformation!A$1:D$30,3,FALSE),"")</f>
        <v/>
      </c>
      <c r="M45" s="3">
        <v>1000</v>
      </c>
      <c r="N45" s="4">
        <f>VLOOKUP(O45,MarketInformation!A$2:D$40,4,FALSE)</f>
        <v>8297</v>
      </c>
      <c r="O45" s="13">
        <v>1987</v>
      </c>
      <c r="P45" s="21">
        <f t="shared" si="4"/>
        <v>30</v>
      </c>
      <c r="Q45" s="22"/>
    </row>
    <row r="46" spans="1:17" x14ac:dyDescent="0.3">
      <c r="A46" s="5" t="s">
        <v>193</v>
      </c>
      <c r="B46" s="5" t="s">
        <v>194</v>
      </c>
      <c r="D46">
        <v>11</v>
      </c>
      <c r="E46">
        <v>8</v>
      </c>
      <c r="F46" s="5">
        <v>12</v>
      </c>
      <c r="G46" s="5">
        <v>6</v>
      </c>
      <c r="H46" s="5">
        <v>8</v>
      </c>
      <c r="I46" s="5">
        <v>13</v>
      </c>
      <c r="J46" s="5">
        <v>5</v>
      </c>
      <c r="K46" s="10">
        <f t="shared" si="1"/>
        <v>2985000</v>
      </c>
      <c r="L46" s="11" t="str">
        <f>IF(O46&lt;1976,K46*VLOOKUP(O46,MarketInformation!A$1:D$30,3,FALSE),"")</f>
        <v/>
      </c>
      <c r="M46" s="3">
        <v>2000</v>
      </c>
      <c r="N46" s="4">
        <f>VLOOKUP(O46,MarketInformation!A$2:D$40,4,FALSE)</f>
        <v>7090</v>
      </c>
      <c r="O46" s="13">
        <v>1985</v>
      </c>
      <c r="P46" s="21">
        <f t="shared" ref="P46:P47" si="16">SUM(C46:I46)</f>
        <v>58</v>
      </c>
      <c r="Q46" s="22" t="s">
        <v>197</v>
      </c>
    </row>
    <row r="47" spans="1:17" x14ac:dyDescent="0.3">
      <c r="A47" s="5" t="s">
        <v>193</v>
      </c>
      <c r="B47" s="5" t="s">
        <v>195</v>
      </c>
      <c r="E47">
        <v>4</v>
      </c>
      <c r="F47" s="5">
        <v>17</v>
      </c>
      <c r="G47" s="5">
        <v>5</v>
      </c>
      <c r="H47" s="5">
        <v>7</v>
      </c>
      <c r="I47" s="5">
        <v>19</v>
      </c>
      <c r="J47" s="5">
        <v>6</v>
      </c>
      <c r="K47" s="10">
        <f t="shared" si="1"/>
        <v>2257000</v>
      </c>
      <c r="L47" s="11" t="str">
        <f>IF(O47&lt;1976,K47*VLOOKUP(O47,MarketInformation!A$1:D$30,3,FALSE),"")</f>
        <v/>
      </c>
      <c r="M47" s="3">
        <v>1000</v>
      </c>
      <c r="N47" s="4">
        <f>VLOOKUP(O47,MarketInformation!A$2:D$40,4,FALSE)</f>
        <v>8297</v>
      </c>
      <c r="O47" s="13">
        <v>1987</v>
      </c>
      <c r="P47" s="21">
        <f t="shared" si="16"/>
        <v>52</v>
      </c>
      <c r="Q47" s="22" t="s">
        <v>196</v>
      </c>
    </row>
    <row r="48" spans="1:17" x14ac:dyDescent="0.3">
      <c r="A48" s="5" t="s">
        <v>188</v>
      </c>
      <c r="B48" s="5" t="s">
        <v>192</v>
      </c>
      <c r="F48" s="5">
        <v>7</v>
      </c>
      <c r="G48" s="5">
        <v>9</v>
      </c>
      <c r="H48" s="5">
        <v>32</v>
      </c>
      <c r="I48" s="5">
        <v>7</v>
      </c>
      <c r="J48" s="5">
        <v>2.5</v>
      </c>
      <c r="K48" s="10">
        <f t="shared" si="1"/>
        <v>1283000</v>
      </c>
      <c r="L48" s="11" t="str">
        <f>IF(O48&lt;1976,K48*VLOOKUP(O48,MarketInformation!A$1:D$30,3,FALSE),"")</f>
        <v/>
      </c>
      <c r="M48" s="3">
        <v>500</v>
      </c>
      <c r="N48" s="4">
        <f>VLOOKUP(O48,MarketInformation!A$2:D$40,4,FALSE)</f>
        <v>7090</v>
      </c>
      <c r="O48" s="13">
        <v>1985</v>
      </c>
      <c r="P48" s="21">
        <f t="shared" si="4"/>
        <v>55</v>
      </c>
      <c r="Q48" s="22" t="s">
        <v>204</v>
      </c>
    </row>
    <row r="49" spans="1:17" x14ac:dyDescent="0.3">
      <c r="A49" s="5" t="s">
        <v>188</v>
      </c>
      <c r="B49" s="5" t="s">
        <v>189</v>
      </c>
      <c r="F49" s="5">
        <v>5</v>
      </c>
      <c r="G49" s="5">
        <v>1</v>
      </c>
      <c r="H49" s="5">
        <v>1</v>
      </c>
      <c r="I49" s="5"/>
      <c r="J49" s="5">
        <v>5</v>
      </c>
      <c r="K49" s="10">
        <f t="shared" si="1"/>
        <v>755000</v>
      </c>
      <c r="L49" s="11" t="str">
        <f>IF(O49&lt;1976,K49*VLOOKUP(O49,MarketInformation!A$1:D$30,3,FALSE),"")</f>
        <v/>
      </c>
      <c r="M49" s="3">
        <v>1000</v>
      </c>
      <c r="N49" s="4">
        <f>VLOOKUP(O49,MarketInformation!A$2:D$40,4,FALSE)</f>
        <v>8297</v>
      </c>
      <c r="O49" s="13">
        <v>1987</v>
      </c>
      <c r="P49" s="21">
        <f t="shared" ref="P49:P50" si="17">SUM(C49:I49)</f>
        <v>7</v>
      </c>
      <c r="Q49" s="22"/>
    </row>
    <row r="50" spans="1:17" x14ac:dyDescent="0.3">
      <c r="A50" s="5" t="s">
        <v>188</v>
      </c>
      <c r="B50" s="5" t="s">
        <v>190</v>
      </c>
      <c r="D50">
        <v>14</v>
      </c>
      <c r="E50">
        <v>8</v>
      </c>
      <c r="F50" s="5">
        <v>29</v>
      </c>
      <c r="G50" s="5">
        <v>2</v>
      </c>
      <c r="H50" s="5"/>
      <c r="I50" s="5"/>
      <c r="J50" s="5">
        <v>4</v>
      </c>
      <c r="K50" s="10">
        <f t="shared" si="1"/>
        <v>4747000</v>
      </c>
      <c r="L50" s="11" t="str">
        <f>IF(O50&lt;1976,K50*VLOOKUP(O50,MarketInformation!A$1:D$30,3,FALSE),"")</f>
        <v/>
      </c>
      <c r="M50" s="3">
        <v>3000</v>
      </c>
      <c r="N50" s="4">
        <f>VLOOKUP(O50,MarketInformation!A$2:D$40,4,FALSE)</f>
        <v>9007</v>
      </c>
      <c r="O50" s="13">
        <v>1988</v>
      </c>
      <c r="P50" s="21">
        <f t="shared" si="17"/>
        <v>53</v>
      </c>
      <c r="Q50" s="22"/>
    </row>
    <row r="51" spans="1:17" x14ac:dyDescent="0.3">
      <c r="A51" s="5" t="s">
        <v>188</v>
      </c>
      <c r="B51" s="5" t="s">
        <v>191</v>
      </c>
      <c r="F51" s="5"/>
      <c r="G51" s="5">
        <v>6</v>
      </c>
      <c r="H51" s="5">
        <v>8</v>
      </c>
      <c r="I51" s="5">
        <v>7</v>
      </c>
      <c r="J51" s="5"/>
      <c r="K51" s="10">
        <f t="shared" si="1"/>
        <v>433000</v>
      </c>
      <c r="L51" s="11" t="str">
        <f>IF(O51&lt;1976,K51*VLOOKUP(O51,MarketInformation!A$1:D$30,3,FALSE),"")</f>
        <v/>
      </c>
      <c r="M51" s="3">
        <v>4000</v>
      </c>
      <c r="N51" s="4">
        <f>VLOOKUP(O51,MarketInformation!A$2:D$40,4,FALSE)</f>
        <v>9221</v>
      </c>
      <c r="O51" s="13">
        <v>1989</v>
      </c>
      <c r="P51" s="21">
        <f t="shared" si="4"/>
        <v>21</v>
      </c>
      <c r="Q51" s="22"/>
    </row>
    <row r="52" spans="1:17" x14ac:dyDescent="0.3">
      <c r="A52" s="5" t="s">
        <v>237</v>
      </c>
      <c r="B52" s="5" t="s">
        <v>243</v>
      </c>
      <c r="F52" s="5">
        <v>11</v>
      </c>
      <c r="G52" s="5">
        <v>5</v>
      </c>
      <c r="H52" s="5">
        <v>26</v>
      </c>
      <c r="I52" s="5"/>
      <c r="J52" s="5">
        <v>2</v>
      </c>
      <c r="K52" s="10">
        <f t="shared" si="1"/>
        <v>1012000</v>
      </c>
      <c r="L52" s="11" t="str">
        <f>IF(O52&lt;1976,K52*VLOOKUP(O52,MarketInformation!A$1:D$30,3,FALSE),"")</f>
        <v/>
      </c>
      <c r="M52" s="3">
        <v>500</v>
      </c>
      <c r="N52" s="4">
        <f>VLOOKUP(O52,MarketInformation!A$2:D$40,4,FALSE)</f>
        <v>5991</v>
      </c>
      <c r="O52" s="13">
        <v>1983</v>
      </c>
      <c r="P52" s="21">
        <f t="shared" si="4"/>
        <v>42</v>
      </c>
      <c r="Q52" s="22"/>
    </row>
    <row r="53" spans="1:17" x14ac:dyDescent="0.3">
      <c r="A53" s="5" t="s">
        <v>237</v>
      </c>
      <c r="B53" s="5" t="s">
        <v>244</v>
      </c>
      <c r="F53" s="5"/>
      <c r="G53" s="5"/>
      <c r="H53" s="5">
        <v>16</v>
      </c>
      <c r="I53" s="5">
        <v>36</v>
      </c>
      <c r="J53" s="5">
        <v>0.5</v>
      </c>
      <c r="K53" s="10">
        <f t="shared" si="1"/>
        <v>531000</v>
      </c>
      <c r="L53" s="11" t="str">
        <f>IF(O53&lt;1976,K53*VLOOKUP(O53,MarketInformation!A$1:D$30,3,FALSE),"")</f>
        <v/>
      </c>
      <c r="M53" s="3"/>
      <c r="N53" s="4">
        <f>VLOOKUP(O53,MarketInformation!A$2:D$40,4,FALSE)</f>
        <v>7278</v>
      </c>
      <c r="O53" s="13">
        <v>1984</v>
      </c>
      <c r="P53" s="21">
        <f t="shared" si="4"/>
        <v>52</v>
      </c>
      <c r="Q53" s="22"/>
    </row>
    <row r="54" spans="1:17" x14ac:dyDescent="0.3">
      <c r="A54" s="5" t="s">
        <v>237</v>
      </c>
      <c r="B54" s="5" t="s">
        <v>245</v>
      </c>
      <c r="F54" s="5"/>
      <c r="G54" s="5"/>
      <c r="H54" s="5"/>
      <c r="I54" s="5">
        <v>52</v>
      </c>
      <c r="J54" s="5">
        <v>0.5</v>
      </c>
      <c r="K54" s="10">
        <f t="shared" ref="K54:K55" si="18">ROUND(((22+3*C54)*C54+14*(D54)+10*(E54+J54)+7*(F54)+4*(G54)+2*H54+1*I54)*N54,-3)</f>
        <v>404000</v>
      </c>
      <c r="L54" s="11" t="str">
        <f>IF(O54&lt;1976,K54*VLOOKUP(O54,MarketInformation!A$1:D$30,3,FALSE),"")</f>
        <v/>
      </c>
      <c r="M54" s="3">
        <v>1000</v>
      </c>
      <c r="N54" s="4">
        <f>VLOOKUP(O54,MarketInformation!A$2:D$40,4,FALSE)</f>
        <v>7090</v>
      </c>
      <c r="O54" s="13">
        <v>1985</v>
      </c>
      <c r="P54" s="21">
        <f t="shared" ref="P54:P55" si="19">SUM(C54:I54)</f>
        <v>52</v>
      </c>
      <c r="Q54" s="22"/>
    </row>
    <row r="55" spans="1:17" x14ac:dyDescent="0.3">
      <c r="A55" s="5" t="s">
        <v>237</v>
      </c>
      <c r="B55" s="5" t="s">
        <v>246</v>
      </c>
      <c r="F55" s="5"/>
      <c r="G55" s="5"/>
      <c r="H55" s="5"/>
      <c r="I55" s="5">
        <v>26</v>
      </c>
      <c r="J55" s="5"/>
      <c r="K55" s="10">
        <f t="shared" si="18"/>
        <v>182000</v>
      </c>
      <c r="L55" s="11" t="str">
        <f>IF(O55&lt;1976,K55*VLOOKUP(O55,MarketInformation!A$1:D$30,3,FALSE),"")</f>
        <v/>
      </c>
      <c r="M55" s="3"/>
      <c r="N55" s="4">
        <f>VLOOKUP(O55,MarketInformation!A$2:D$40,4,FALSE)</f>
        <v>7010</v>
      </c>
      <c r="O55" s="13">
        <v>1986</v>
      </c>
      <c r="P55" s="21">
        <f t="shared" si="19"/>
        <v>26</v>
      </c>
      <c r="Q55" s="22"/>
    </row>
    <row r="56" spans="1:17" x14ac:dyDescent="0.3">
      <c r="A56" s="5" t="s">
        <v>237</v>
      </c>
      <c r="B56" s="5" t="s">
        <v>247</v>
      </c>
      <c r="F56" s="5"/>
      <c r="G56" s="5"/>
      <c r="H56" s="5">
        <v>9</v>
      </c>
      <c r="I56" s="5">
        <v>14</v>
      </c>
      <c r="J56" s="5"/>
      <c r="K56" s="10">
        <f t="shared" si="1"/>
        <v>266000</v>
      </c>
      <c r="L56" s="11" t="str">
        <f>IF(O56&lt;1976,K56*VLOOKUP(O56,MarketInformation!A$1:D$30,3,FALSE),"")</f>
        <v/>
      </c>
      <c r="M56" s="3"/>
      <c r="N56" s="4">
        <f>VLOOKUP(O56,MarketInformation!A$2:D$40,4,FALSE)</f>
        <v>8297</v>
      </c>
      <c r="O56" s="13">
        <v>1987</v>
      </c>
      <c r="P56" s="21">
        <f t="shared" si="4"/>
        <v>23</v>
      </c>
      <c r="Q56" s="22" t="s">
        <v>248</v>
      </c>
    </row>
    <row r="57" spans="1:17" x14ac:dyDescent="0.3">
      <c r="A57" s="5" t="s">
        <v>237</v>
      </c>
      <c r="B57" s="5" t="s">
        <v>238</v>
      </c>
      <c r="C57">
        <v>9</v>
      </c>
      <c r="D57">
        <v>11</v>
      </c>
      <c r="E57">
        <v>15</v>
      </c>
      <c r="F57" s="5">
        <v>4</v>
      </c>
      <c r="G57" s="5"/>
      <c r="H57" s="5"/>
      <c r="I57" s="5"/>
      <c r="J57" s="5">
        <v>4.5</v>
      </c>
      <c r="K57" s="10">
        <f t="shared" ref="K57:K59" si="20">ROUND(((22+3*C57)*C57+14*(D57)+10*(E57+J57)+7*(F57)+4*(G57)+2*H57+1*I57)*N57,-3)</f>
        <v>6787000</v>
      </c>
      <c r="L57" s="11" t="str">
        <f>IF(O57&lt;1976,K57*VLOOKUP(O57,MarketInformation!A$1:D$30,3,FALSE),"")</f>
        <v/>
      </c>
      <c r="M57" s="3">
        <v>4000</v>
      </c>
      <c r="N57" s="4">
        <f>VLOOKUP(O57,MarketInformation!A$2:D$40,4,FALSE)</f>
        <v>8297</v>
      </c>
      <c r="O57" s="13">
        <v>1987</v>
      </c>
      <c r="P57" s="21">
        <f t="shared" si="4"/>
        <v>39</v>
      </c>
      <c r="Q57" s="22"/>
    </row>
    <row r="58" spans="1:17" x14ac:dyDescent="0.3">
      <c r="A58" s="5" t="s">
        <v>237</v>
      </c>
      <c r="B58" s="5" t="s">
        <v>239</v>
      </c>
      <c r="F58" s="5">
        <v>9</v>
      </c>
      <c r="G58" s="5">
        <v>10</v>
      </c>
      <c r="H58" s="5">
        <v>8</v>
      </c>
      <c r="I58" s="5">
        <v>26</v>
      </c>
      <c r="J58" s="5">
        <v>1</v>
      </c>
      <c r="K58" s="10">
        <f t="shared" si="20"/>
        <v>1396000</v>
      </c>
      <c r="L58" s="11" t="str">
        <f>IF(O58&lt;1976,K58*VLOOKUP(O58,MarketInformation!A$1:D$30,3,FALSE),"")</f>
        <v/>
      </c>
      <c r="M58" s="3">
        <v>5000</v>
      </c>
      <c r="N58" s="4">
        <f>VLOOKUP(O58,MarketInformation!A$2:D$40,4,FALSE)</f>
        <v>9007</v>
      </c>
      <c r="O58" s="13">
        <v>1988</v>
      </c>
      <c r="P58" s="21">
        <f t="shared" si="4"/>
        <v>53</v>
      </c>
      <c r="Q58" s="22"/>
    </row>
    <row r="59" spans="1:17" x14ac:dyDescent="0.3">
      <c r="A59" s="5" t="s">
        <v>237</v>
      </c>
      <c r="B59" s="5" t="s">
        <v>240</v>
      </c>
      <c r="F59" s="5"/>
      <c r="G59" s="5"/>
      <c r="H59" s="5"/>
      <c r="I59" s="5">
        <v>11</v>
      </c>
      <c r="J59" s="5"/>
      <c r="K59" s="10">
        <f t="shared" si="20"/>
        <v>101000</v>
      </c>
      <c r="L59" s="11" t="str">
        <f>IF(O59&lt;1976,K59*VLOOKUP(O59,MarketInformation!A$1:D$30,3,FALSE),"")</f>
        <v/>
      </c>
      <c r="M59" s="3"/>
      <c r="N59" s="4">
        <f>VLOOKUP(O59,MarketInformation!A$2:D$40,4,FALSE)</f>
        <v>9221</v>
      </c>
      <c r="O59" s="13">
        <v>1989</v>
      </c>
      <c r="P59" s="21">
        <f t="shared" ref="P59:P60" si="21">SUM(C59:I59)</f>
        <v>11</v>
      </c>
      <c r="Q59" s="22"/>
    </row>
    <row r="60" spans="1:17" x14ac:dyDescent="0.3">
      <c r="A60" s="5" t="s">
        <v>237</v>
      </c>
      <c r="B60" s="5" t="s">
        <v>241</v>
      </c>
      <c r="C60">
        <v>6</v>
      </c>
      <c r="D60">
        <v>3</v>
      </c>
      <c r="F60" s="5">
        <v>1</v>
      </c>
      <c r="G60" s="5"/>
      <c r="H60" s="5"/>
      <c r="I60" s="5"/>
      <c r="J60" s="5">
        <v>20</v>
      </c>
      <c r="K60" s="10">
        <f t="shared" ref="K60:K61" si="22">ROUND(((22+3*C60)*C60+14*(D60)+10*(E60+J60)+7*(F60)+4*(G60)+2*H60+1*I60)*N60,-3)</f>
        <v>4404000</v>
      </c>
      <c r="L60" s="11" t="str">
        <f>IF(O60&lt;1976,K60*VLOOKUP(O60,MarketInformation!A$1:D$30,3,FALSE),"")</f>
        <v/>
      </c>
      <c r="M60" s="3">
        <v>2000</v>
      </c>
      <c r="N60" s="4">
        <f>VLOOKUP(O60,MarketInformation!A$2:D$40,4,FALSE)</f>
        <v>9007</v>
      </c>
      <c r="O60" s="13">
        <v>1988</v>
      </c>
      <c r="P60" s="21">
        <f t="shared" si="21"/>
        <v>10</v>
      </c>
      <c r="Q60" s="22"/>
    </row>
    <row r="61" spans="1:17" x14ac:dyDescent="0.3">
      <c r="A61" s="5" t="s">
        <v>237</v>
      </c>
      <c r="B61" s="5" t="s">
        <v>242</v>
      </c>
      <c r="D61">
        <v>2</v>
      </c>
      <c r="E61">
        <v>3</v>
      </c>
      <c r="F61" s="5">
        <v>4</v>
      </c>
      <c r="G61" s="5">
        <v>4</v>
      </c>
      <c r="H61" s="5">
        <v>6</v>
      </c>
      <c r="I61" s="5">
        <v>9</v>
      </c>
      <c r="J61" s="5"/>
      <c r="K61" s="10">
        <f t="shared" si="22"/>
        <v>1134000</v>
      </c>
      <c r="L61" s="11" t="str">
        <f>IF(O61&lt;1976,K61*VLOOKUP(O61,MarketInformation!A$1:D$30,3,FALSE),"")</f>
        <v/>
      </c>
      <c r="M61" s="3">
        <v>3000</v>
      </c>
      <c r="N61" s="4">
        <f>VLOOKUP(O61,MarketInformation!A$2:D$40,4,FALSE)</f>
        <v>9221</v>
      </c>
      <c r="O61" s="13">
        <v>1989</v>
      </c>
      <c r="P61" s="21">
        <f t="shared" ref="P61" si="23">SUM(C61:I61)</f>
        <v>28</v>
      </c>
      <c r="Q61" s="22"/>
    </row>
    <row r="62" spans="1:17" x14ac:dyDescent="0.3">
      <c r="F62" s="5"/>
      <c r="G62" s="5"/>
      <c r="H62" s="5"/>
      <c r="I62" s="5"/>
      <c r="J62" s="5"/>
      <c r="K62" s="10">
        <f t="shared" ref="K62" si="24">ROUND(((22+3*C62)*C62+14*(D62)+10*(E62+J62)+7*(F62)+4*(G62)+2*H62+1*I62)*N62,-3)</f>
        <v>0</v>
      </c>
      <c r="L62" s="11">
        <f>IF(O62&lt;1976,K62*VLOOKUP(O62,MarketInformation!A$1:D$30,3,FALSE),"")</f>
        <v>0</v>
      </c>
      <c r="M62" s="3"/>
      <c r="N62" s="4">
        <f>VLOOKUP(O62,MarketInformation!A$2:D$40,4,FALSE)</f>
        <v>4490</v>
      </c>
      <c r="O62" s="13">
        <v>1971</v>
      </c>
      <c r="P62" s="21">
        <f t="shared" si="4"/>
        <v>0</v>
      </c>
      <c r="Q62" s="22"/>
    </row>
    <row r="63" spans="1:17" x14ac:dyDescent="0.3">
      <c r="A63" t="s">
        <v>209</v>
      </c>
      <c r="B63" t="s">
        <v>210</v>
      </c>
      <c r="D63">
        <v>4</v>
      </c>
      <c r="E63">
        <v>4</v>
      </c>
      <c r="F63" s="5">
        <v>15</v>
      </c>
      <c r="G63" s="5">
        <v>13</v>
      </c>
      <c r="H63" s="5">
        <v>22</v>
      </c>
      <c r="I63" s="5">
        <v>10</v>
      </c>
      <c r="J63" s="5">
        <v>6.5</v>
      </c>
      <c r="K63" s="10">
        <f>ROUND(((22+3*C63)*C63+14*(D63)+10*(E63+J63)+7*(F63)+4*(G63)+2*H63+1*I63)*N63,-3)</f>
        <v>1566000</v>
      </c>
      <c r="L63" s="11">
        <f>IF(O63&lt;1976,K63*VLOOKUP(O63,MarketInformation!A$1:D$30,3,FALSE),"")</f>
        <v>3669686.3004188687</v>
      </c>
      <c r="M63" s="3" t="s">
        <v>132</v>
      </c>
      <c r="N63" s="4">
        <f>VLOOKUP(O63,MarketInformation!A$2:D$40,4,FALSE)</f>
        <v>4209</v>
      </c>
      <c r="O63" s="13">
        <v>1970</v>
      </c>
      <c r="P63" s="21">
        <f t="shared" ref="P63:P68" si="25">SUM(C63:I63)</f>
        <v>68</v>
      </c>
      <c r="Q63" s="22"/>
    </row>
    <row r="64" spans="1:17" x14ac:dyDescent="0.3">
      <c r="A64" t="s">
        <v>209</v>
      </c>
      <c r="B64" t="s">
        <v>211</v>
      </c>
      <c r="D64">
        <v>5</v>
      </c>
      <c r="E64">
        <v>7</v>
      </c>
      <c r="F64" s="5">
        <v>4</v>
      </c>
      <c r="G64" s="5">
        <v>7</v>
      </c>
      <c r="H64" s="5">
        <v>19</v>
      </c>
      <c r="I64" s="5">
        <v>11</v>
      </c>
      <c r="J64" s="5">
        <v>2.5</v>
      </c>
      <c r="K64" s="10">
        <f t="shared" ref="K64:K68" si="26">ROUND(((22+3*C64)*C64+14*(D64)+10*(E64+J64)+7*(F64)+4*(G64)+2*H64+1*I64)*N64,-3)</f>
        <v>1212000</v>
      </c>
      <c r="L64" s="11">
        <f>IF(O64&lt;1976,K64*VLOOKUP(O64,MarketInformation!A$1:D$30,3,FALSE),"")</f>
        <v>2837694.7592041139</v>
      </c>
      <c r="M64" s="3" t="s">
        <v>132</v>
      </c>
      <c r="N64" s="4">
        <f>VLOOKUP(O64,MarketInformation!A$2:D$40,4,FALSE)</f>
        <v>4490</v>
      </c>
      <c r="O64" s="13">
        <v>1971</v>
      </c>
      <c r="P64" s="21">
        <f t="shared" si="25"/>
        <v>53</v>
      </c>
      <c r="Q64" s="22"/>
    </row>
    <row r="65" spans="1:17" x14ac:dyDescent="0.3">
      <c r="A65" t="s">
        <v>209</v>
      </c>
      <c r="B65" t="s">
        <v>213</v>
      </c>
      <c r="E65">
        <v>3</v>
      </c>
      <c r="F65" s="5">
        <v>11</v>
      </c>
      <c r="G65" s="5">
        <v>8</v>
      </c>
      <c r="H65" s="5">
        <v>6</v>
      </c>
      <c r="I65" s="5">
        <v>7</v>
      </c>
      <c r="J65" s="5">
        <v>4</v>
      </c>
      <c r="K65" s="10">
        <f t="shared" si="26"/>
        <v>889000</v>
      </c>
      <c r="L65" s="11">
        <f>IF(O65&lt;1976,K65*VLOOKUP(O65,MarketInformation!A$1:D$30,3,FALSE),"")</f>
        <v>2081444.4232115985</v>
      </c>
      <c r="M65" s="3" t="s">
        <v>132</v>
      </c>
      <c r="N65" s="4">
        <f>VLOOKUP(O65,MarketInformation!A$2:D$40,4,FALSE)</f>
        <v>4490</v>
      </c>
      <c r="O65" s="13">
        <v>1971</v>
      </c>
      <c r="P65" s="21">
        <f t="shared" si="25"/>
        <v>35</v>
      </c>
      <c r="Q65" s="22"/>
    </row>
    <row r="66" spans="1:17" x14ac:dyDescent="0.3">
      <c r="A66" t="s">
        <v>209</v>
      </c>
      <c r="B66" t="s">
        <v>212</v>
      </c>
      <c r="F66" s="5">
        <v>2</v>
      </c>
      <c r="G66" s="5">
        <v>5</v>
      </c>
      <c r="H66" s="5">
        <v>5</v>
      </c>
      <c r="I66" s="5">
        <v>5</v>
      </c>
      <c r="K66" s="10">
        <f t="shared" si="26"/>
        <v>220000</v>
      </c>
      <c r="L66" s="11">
        <f>IF(O66&lt;1976,K66*VLOOKUP(O66,MarketInformation!A$1:D$30,3,FALSE),"")</f>
        <v>515093.10810635734</v>
      </c>
      <c r="M66" s="3" t="s">
        <v>132</v>
      </c>
      <c r="N66" s="4">
        <f>VLOOKUP(O66,MarketInformation!A$2:D$40,4,FALSE)</f>
        <v>4490</v>
      </c>
      <c r="O66" s="13">
        <v>1971</v>
      </c>
      <c r="P66" s="21">
        <f t="shared" si="25"/>
        <v>17</v>
      </c>
      <c r="Q66" s="22"/>
    </row>
    <row r="67" spans="1:17" x14ac:dyDescent="0.3">
      <c r="A67" t="s">
        <v>209</v>
      </c>
      <c r="B67" s="5" t="s">
        <v>214</v>
      </c>
      <c r="F67" s="5"/>
      <c r="G67" s="5">
        <v>10</v>
      </c>
      <c r="H67" s="5">
        <v>7</v>
      </c>
      <c r="I67" s="5">
        <v>6</v>
      </c>
      <c r="J67" s="5">
        <v>2.5</v>
      </c>
      <c r="K67" s="10">
        <f t="shared" si="26"/>
        <v>422000</v>
      </c>
      <c r="L67" s="11">
        <f>IF(O67&lt;1976,K67*VLOOKUP(O67,MarketInformation!A$1:D$30,3,FALSE),"")</f>
        <v>987745.82246516866</v>
      </c>
      <c r="M67" s="3" t="s">
        <v>132</v>
      </c>
      <c r="N67" s="4">
        <f>VLOOKUP(O67,MarketInformation!A$2:D$40,4,FALSE)</f>
        <v>4959</v>
      </c>
      <c r="O67" s="13">
        <v>1972</v>
      </c>
      <c r="P67" s="21">
        <f t="shared" si="25"/>
        <v>23</v>
      </c>
      <c r="Q67" s="22"/>
    </row>
    <row r="68" spans="1:17" x14ac:dyDescent="0.3">
      <c r="A68" t="s">
        <v>209</v>
      </c>
      <c r="B68" s="5" t="s">
        <v>215</v>
      </c>
      <c r="F68" s="5"/>
      <c r="G68" s="5"/>
      <c r="H68" s="5">
        <v>11</v>
      </c>
      <c r="I68" s="5">
        <v>5</v>
      </c>
      <c r="J68" s="5">
        <v>1</v>
      </c>
      <c r="K68" s="10">
        <f t="shared" si="26"/>
        <v>183000</v>
      </c>
      <c r="L68" s="11">
        <f>IF(O68&lt;1976,K68*VLOOKUP(O68,MarketInformation!A$1:D$30,3,FALSE),"")</f>
        <v>428335.27372304705</v>
      </c>
      <c r="M68" s="3"/>
      <c r="N68" s="4">
        <f>VLOOKUP(O68,MarketInformation!A$2:D$40,4,FALSE)</f>
        <v>4959</v>
      </c>
      <c r="O68" s="13">
        <v>1972</v>
      </c>
      <c r="P68" s="21">
        <f t="shared" si="25"/>
        <v>16</v>
      </c>
      <c r="Q68" s="22"/>
    </row>
    <row r="69" spans="1:17" x14ac:dyDescent="0.3">
      <c r="F69" s="5"/>
      <c r="G69" s="5"/>
      <c r="H69" s="5"/>
      <c r="I69" s="5"/>
      <c r="J69" s="5"/>
      <c r="K69" s="10">
        <f t="shared" si="1"/>
        <v>0</v>
      </c>
      <c r="L69" s="11">
        <f>IF(O69&lt;1976,K69*VLOOKUP(O69,MarketInformation!A$1:D$30,3,FALSE),"")</f>
        <v>0</v>
      </c>
      <c r="M69" s="3"/>
      <c r="N69" s="4">
        <f>VLOOKUP(O69,MarketInformation!A$2:D$40,4,FALSE)</f>
        <v>4490</v>
      </c>
      <c r="O69" s="13">
        <v>1971</v>
      </c>
      <c r="P69" s="21">
        <f t="shared" ref="P69" si="27">SUM(C69:I69)</f>
        <v>0</v>
      </c>
      <c r="Q69" s="22"/>
    </row>
    <row r="70" spans="1:17" x14ac:dyDescent="0.3">
      <c r="A70" t="s">
        <v>131</v>
      </c>
      <c r="B70" t="s">
        <v>131</v>
      </c>
      <c r="F70" s="5">
        <v>6</v>
      </c>
      <c r="G70" s="5">
        <v>4</v>
      </c>
      <c r="H70" s="5">
        <v>20</v>
      </c>
      <c r="I70" s="5">
        <v>13</v>
      </c>
      <c r="J70" s="5"/>
      <c r="K70" s="10">
        <f>ROUND(((22+3*C70)*C70+14*(D70)+10*(E70+J70)+7*(F70)+4*(G70)+2*H70+1*I70)*N70,-3)</f>
        <v>498000</v>
      </c>
      <c r="L70" s="11">
        <f>IF(O70&lt;1976,K70*VLOOKUP(O70,MarketInformation!A$1:D$30,3,FALSE),"")</f>
        <v>1165983.4901680271</v>
      </c>
      <c r="M70" s="3" t="s">
        <v>132</v>
      </c>
      <c r="N70" s="4">
        <f>VLOOKUP(O70,MarketInformation!A$2:D$40,4,FALSE)</f>
        <v>4490</v>
      </c>
      <c r="O70" s="13">
        <v>1971</v>
      </c>
      <c r="P70" s="21">
        <f t="shared" si="4"/>
        <v>43</v>
      </c>
      <c r="Q70" s="22"/>
    </row>
    <row r="71" spans="1:17" x14ac:dyDescent="0.3">
      <c r="A71" t="s">
        <v>131</v>
      </c>
      <c r="B71" t="s">
        <v>133</v>
      </c>
      <c r="F71" s="5"/>
      <c r="G71" s="5">
        <v>10</v>
      </c>
      <c r="H71" s="5">
        <v>12</v>
      </c>
      <c r="I71" s="5">
        <v>12</v>
      </c>
      <c r="J71" s="5">
        <v>2</v>
      </c>
      <c r="K71" s="10">
        <f t="shared" si="1"/>
        <v>431000</v>
      </c>
      <c r="L71" s="11">
        <f>IF(O71&lt;1976,K71*VLOOKUP(O71,MarketInformation!A$1:D$30,3,FALSE),"")</f>
        <v>1009114.2254265455</v>
      </c>
      <c r="M71" s="3" t="s">
        <v>132</v>
      </c>
      <c r="N71" s="4">
        <f>VLOOKUP(O71,MarketInformation!A$2:D$40,4,FALSE)</f>
        <v>4490</v>
      </c>
      <c r="O71" s="13">
        <v>1971</v>
      </c>
      <c r="P71" s="21">
        <f t="shared" si="4"/>
        <v>34</v>
      </c>
      <c r="Q71" s="22"/>
    </row>
    <row r="72" spans="1:17" x14ac:dyDescent="0.3">
      <c r="A72" t="s">
        <v>134</v>
      </c>
      <c r="B72" t="s">
        <v>135</v>
      </c>
      <c r="F72" s="5">
        <v>7</v>
      </c>
      <c r="G72" s="5">
        <v>11</v>
      </c>
      <c r="H72" s="5">
        <v>8</v>
      </c>
      <c r="I72" s="5">
        <v>11</v>
      </c>
      <c r="J72" s="5">
        <v>3</v>
      </c>
      <c r="K72" s="10">
        <f t="shared" si="1"/>
        <v>674000</v>
      </c>
      <c r="L72" s="11">
        <f>IF(O72&lt;1976,K72*VLOOKUP(O72,MarketInformation!A$1:D$30,3,FALSE),"")</f>
        <v>1578057.9766531128</v>
      </c>
      <c r="M72" s="3" t="s">
        <v>132</v>
      </c>
      <c r="N72" s="4">
        <f>VLOOKUP(O72,MarketInformation!A$2:D$40,4,FALSE)</f>
        <v>4490</v>
      </c>
      <c r="O72" s="13">
        <v>1971</v>
      </c>
      <c r="P72" s="21">
        <f t="shared" si="4"/>
        <v>37</v>
      </c>
      <c r="Q72" s="22"/>
    </row>
    <row r="73" spans="1:17" x14ac:dyDescent="0.3">
      <c r="A73" t="s">
        <v>134</v>
      </c>
      <c r="B73" t="s">
        <v>136</v>
      </c>
      <c r="F73" s="5">
        <v>7</v>
      </c>
      <c r="G73" s="5">
        <v>7</v>
      </c>
      <c r="H73" s="5">
        <v>10</v>
      </c>
      <c r="I73" s="5">
        <v>9</v>
      </c>
      <c r="J73">
        <v>4.5</v>
      </c>
      <c r="K73" s="10">
        <f t="shared" si="1"/>
        <v>678000</v>
      </c>
      <c r="L73" s="11">
        <f>IF(O73&lt;1976,K73*VLOOKUP(O73,MarketInformation!A$1:D$30,3,FALSE),"")</f>
        <v>1587423.3058914102</v>
      </c>
      <c r="M73" s="3" t="s">
        <v>132</v>
      </c>
      <c r="N73" s="4">
        <f>VLOOKUP(O73,MarketInformation!A$2:D$40,4,FALSE)</f>
        <v>4490</v>
      </c>
      <c r="O73" s="13">
        <v>1971</v>
      </c>
      <c r="P73" s="21">
        <f t="shared" si="4"/>
        <v>33</v>
      </c>
      <c r="Q73" s="22"/>
    </row>
    <row r="74" spans="1:17" x14ac:dyDescent="0.3">
      <c r="A74" t="s">
        <v>131</v>
      </c>
      <c r="B74" s="5" t="s">
        <v>137</v>
      </c>
      <c r="E74">
        <v>1</v>
      </c>
      <c r="F74" s="5">
        <v>8</v>
      </c>
      <c r="G74" s="5">
        <v>4</v>
      </c>
      <c r="H74" s="5">
        <v>5</v>
      </c>
      <c r="I74" s="5">
        <v>17</v>
      </c>
      <c r="K74" s="10">
        <f t="shared" si="1"/>
        <v>541000</v>
      </c>
      <c r="L74" s="11">
        <f>IF(O74&lt;1976,K74*VLOOKUP(O74,MarketInformation!A$1:D$30,3,FALSE),"")</f>
        <v>1266280.7818807019</v>
      </c>
      <c r="M74" s="3" t="s">
        <v>132</v>
      </c>
      <c r="N74" s="4">
        <f>VLOOKUP(O74,MarketInformation!A$2:D$40,4,FALSE)</f>
        <v>4959</v>
      </c>
      <c r="O74" s="13">
        <v>1972</v>
      </c>
      <c r="P74" s="21">
        <f t="shared" si="4"/>
        <v>35</v>
      </c>
      <c r="Q74" s="22"/>
    </row>
    <row r="75" spans="1:17" x14ac:dyDescent="0.3">
      <c r="A75" t="s">
        <v>131</v>
      </c>
      <c r="B75" s="5" t="s">
        <v>38</v>
      </c>
      <c r="F75" s="5">
        <v>5</v>
      </c>
      <c r="G75" s="5">
        <v>10</v>
      </c>
      <c r="H75" s="5">
        <v>6</v>
      </c>
      <c r="I75" s="5">
        <v>8</v>
      </c>
      <c r="K75" s="10">
        <f t="shared" si="1"/>
        <v>471000</v>
      </c>
      <c r="L75" s="11">
        <f>IF(O75&lt;1976,K75*VLOOKUP(O75,MarketInformation!A$1:D$30,3,FALSE),"")</f>
        <v>1102436.6881068589</v>
      </c>
      <c r="M75" s="3" t="s">
        <v>132</v>
      </c>
      <c r="N75" s="4">
        <f>VLOOKUP(O75,MarketInformation!A$2:D$40,4,FALSE)</f>
        <v>4959</v>
      </c>
      <c r="O75" s="13">
        <v>1972</v>
      </c>
      <c r="P75" s="21">
        <f t="shared" si="4"/>
        <v>29</v>
      </c>
      <c r="Q75" s="22"/>
    </row>
    <row r="76" spans="1:17" x14ac:dyDescent="0.3">
      <c r="A76" t="s">
        <v>131</v>
      </c>
      <c r="B76" s="5" t="s">
        <v>138</v>
      </c>
      <c r="F76" s="5">
        <v>5</v>
      </c>
      <c r="G76" s="5">
        <v>6</v>
      </c>
      <c r="H76" s="5">
        <v>5</v>
      </c>
      <c r="I76" s="5">
        <v>6</v>
      </c>
      <c r="J76" s="5">
        <v>4.5</v>
      </c>
      <c r="K76" s="10">
        <f t="shared" si="1"/>
        <v>595000</v>
      </c>
      <c r="L76" s="11">
        <f>IF(O76&lt;1976,K76*VLOOKUP(O76,MarketInformation!A$1:D$30,3,FALSE),"")</f>
        <v>1392674.7970776667</v>
      </c>
      <c r="M76" s="3" t="s">
        <v>132</v>
      </c>
      <c r="N76" s="4">
        <f>VLOOKUP(O76,MarketInformation!A$2:D$40,4,FALSE)</f>
        <v>4959</v>
      </c>
      <c r="O76" s="13">
        <v>1972</v>
      </c>
      <c r="P76" s="21">
        <f t="shared" si="4"/>
        <v>22</v>
      </c>
      <c r="Q76" s="22"/>
    </row>
    <row r="77" spans="1:17" x14ac:dyDescent="0.3">
      <c r="A77" t="s">
        <v>134</v>
      </c>
      <c r="B77" s="5" t="s">
        <v>139</v>
      </c>
      <c r="E77">
        <v>4</v>
      </c>
      <c r="F77">
        <v>3</v>
      </c>
      <c r="G77">
        <v>3</v>
      </c>
      <c r="H77">
        <v>14</v>
      </c>
      <c r="I77">
        <v>12</v>
      </c>
      <c r="J77">
        <v>0.5</v>
      </c>
      <c r="K77" s="10">
        <f t="shared" si="1"/>
        <v>585000</v>
      </c>
      <c r="L77" s="11">
        <f>IF(O77&lt;1976,K77*VLOOKUP(O77,MarketInformation!A$1:D$30,3,FALSE),"")</f>
        <v>1369268.4979671177</v>
      </c>
      <c r="M77" s="3" t="s">
        <v>132</v>
      </c>
      <c r="N77" s="4">
        <f>VLOOKUP(O77,MarketInformation!A$2:D$40,4,FALSE)</f>
        <v>4959</v>
      </c>
      <c r="O77" s="13">
        <v>1972</v>
      </c>
      <c r="P77" s="21">
        <f t="shared" si="4"/>
        <v>36</v>
      </c>
      <c r="Q77" s="22"/>
    </row>
    <row r="78" spans="1:17" x14ac:dyDescent="0.3">
      <c r="A78" t="s">
        <v>134</v>
      </c>
      <c r="B78" s="5" t="s">
        <v>140</v>
      </c>
      <c r="F78">
        <v>10</v>
      </c>
      <c r="G78">
        <v>4</v>
      </c>
      <c r="H78">
        <v>10</v>
      </c>
      <c r="I78">
        <v>6</v>
      </c>
      <c r="J78">
        <v>2</v>
      </c>
      <c r="K78" s="10">
        <f t="shared" si="1"/>
        <v>655000</v>
      </c>
      <c r="L78" s="11">
        <f>IF(O78&lt;1976,K78*VLOOKUP(O78,MarketInformation!A$1:D$30,3,FALSE),"")</f>
        <v>1533112.5917409607</v>
      </c>
      <c r="M78" s="3" t="s">
        <v>132</v>
      </c>
      <c r="N78" s="4">
        <f>VLOOKUP(O78,MarketInformation!A$2:D$40,4,FALSE)</f>
        <v>4959</v>
      </c>
      <c r="O78" s="13">
        <v>1972</v>
      </c>
      <c r="P78" s="21">
        <f t="shared" si="4"/>
        <v>30</v>
      </c>
      <c r="Q78" s="22"/>
    </row>
    <row r="79" spans="1:17" x14ac:dyDescent="0.3">
      <c r="A79" t="s">
        <v>134</v>
      </c>
      <c r="B79" s="5" t="s">
        <v>141</v>
      </c>
      <c r="I79">
        <v>17</v>
      </c>
      <c r="K79" s="10">
        <f t="shared" si="1"/>
        <v>84000</v>
      </c>
      <c r="L79" s="11">
        <f>IF(O79&lt;1976,K79*VLOOKUP(O79,MarketInformation!A$1:D$30,3,FALSE),"")</f>
        <v>196612.91252861178</v>
      </c>
      <c r="M79" s="3" t="s">
        <v>132</v>
      </c>
      <c r="N79" s="4">
        <f>VLOOKUP(O79,MarketInformation!A$2:D$40,4,FALSE)</f>
        <v>4959</v>
      </c>
      <c r="O79" s="13">
        <v>1972</v>
      </c>
      <c r="P79" s="21">
        <f t="shared" si="4"/>
        <v>17</v>
      </c>
      <c r="Q79" s="22"/>
    </row>
    <row r="80" spans="1:17" x14ac:dyDescent="0.3">
      <c r="A80" t="s">
        <v>131</v>
      </c>
      <c r="B80" s="5" t="s">
        <v>142</v>
      </c>
      <c r="H80">
        <v>15</v>
      </c>
      <c r="I80">
        <v>5</v>
      </c>
      <c r="K80" s="10">
        <f t="shared" si="1"/>
        <v>182000</v>
      </c>
      <c r="L80" s="11">
        <f>IF(O80&lt;1976,K80*VLOOKUP(O80,MarketInformation!A$1:D$30,3,FALSE),"")</f>
        <v>425994.64381199219</v>
      </c>
      <c r="M80" s="3"/>
      <c r="N80" s="4">
        <f>VLOOKUP(O80,MarketInformation!A$2:D$40,4,FALSE)</f>
        <v>5200</v>
      </c>
      <c r="O80" s="13">
        <v>1973</v>
      </c>
      <c r="P80" s="21">
        <f t="shared" si="4"/>
        <v>20</v>
      </c>
      <c r="Q80" s="22"/>
    </row>
    <row r="81" spans="1:39" x14ac:dyDescent="0.3">
      <c r="A81" t="s">
        <v>134</v>
      </c>
      <c r="B81" s="5" t="s">
        <v>143</v>
      </c>
      <c r="G81">
        <v>7</v>
      </c>
      <c r="H81">
        <v>4</v>
      </c>
      <c r="I81">
        <v>18</v>
      </c>
      <c r="K81" s="10">
        <f t="shared" si="1"/>
        <v>281000</v>
      </c>
      <c r="L81" s="11">
        <f>IF(O81&lt;1976,K81*VLOOKUP(O81,MarketInformation!A$1:D$30,3,FALSE),"")</f>
        <v>657717.00500642753</v>
      </c>
      <c r="M81" s="3"/>
      <c r="N81" s="4">
        <f>VLOOKUP(O81,MarketInformation!A$2:D$40,4,FALSE)</f>
        <v>5200</v>
      </c>
      <c r="O81" s="13">
        <v>1973</v>
      </c>
      <c r="P81" s="21">
        <f t="shared" si="4"/>
        <v>29</v>
      </c>
      <c r="Q81" s="22"/>
    </row>
    <row r="82" spans="1:39" x14ac:dyDescent="0.3">
      <c r="A82" t="s">
        <v>134</v>
      </c>
      <c r="B82" s="5" t="s">
        <v>144</v>
      </c>
      <c r="H82">
        <v>7</v>
      </c>
      <c r="I82">
        <v>6</v>
      </c>
      <c r="J82">
        <v>2</v>
      </c>
      <c r="K82" s="10">
        <f t="shared" si="1"/>
        <v>208000</v>
      </c>
      <c r="L82" s="11">
        <f>IF(O82&lt;1976,K82*VLOOKUP(O82,MarketInformation!A$1:D$30,3,FALSE),"")</f>
        <v>486851.02149941964</v>
      </c>
      <c r="M82" s="3"/>
      <c r="N82" s="4">
        <f>VLOOKUP(O82,MarketInformation!A$2:D$40,4,FALSE)</f>
        <v>5200</v>
      </c>
      <c r="O82" s="13">
        <v>1973</v>
      </c>
      <c r="P82" s="21">
        <f t="shared" si="4"/>
        <v>13</v>
      </c>
      <c r="Q82" s="22"/>
    </row>
    <row r="83" spans="1:39" x14ac:dyDescent="0.3">
      <c r="A83" t="s">
        <v>205</v>
      </c>
      <c r="B83" s="5" t="s">
        <v>206</v>
      </c>
      <c r="G83" s="23"/>
      <c r="H83">
        <v>9</v>
      </c>
      <c r="I83">
        <v>14</v>
      </c>
      <c r="J83">
        <v>1</v>
      </c>
      <c r="K83" s="10">
        <f t="shared" ref="K83" si="28">ROUND(((22+3*C83)*C83+14*(D83)+10*(E83+J83)+7*(F83)+4*(G83)+2*H83+1*I83)*N83,-3)</f>
        <v>218000</v>
      </c>
      <c r="L83" s="11">
        <f>IF(O83&lt;1976,K83*VLOOKUP(O83,MarketInformation!A$1:D$30,3,FALSE),"")</f>
        <v>510257.32060996862</v>
      </c>
      <c r="M83" s="3"/>
      <c r="N83" s="4">
        <f>VLOOKUP(O83,MarketInformation!A$2:D$40,4,FALSE)</f>
        <v>5200</v>
      </c>
      <c r="O83" s="13">
        <v>1973</v>
      </c>
      <c r="P83" s="21">
        <f t="shared" ref="P83" si="29">SUM(C83:I83)</f>
        <v>23</v>
      </c>
      <c r="Q83" s="22"/>
    </row>
    <row r="84" spans="1:39" x14ac:dyDescent="0.3">
      <c r="A84" t="s">
        <v>131</v>
      </c>
      <c r="B84" s="5" t="s">
        <v>145</v>
      </c>
      <c r="H84">
        <v>9</v>
      </c>
      <c r="I84">
        <v>7</v>
      </c>
      <c r="J84">
        <v>3</v>
      </c>
      <c r="K84" s="10">
        <f t="shared" si="1"/>
        <v>287000</v>
      </c>
      <c r="L84" s="11">
        <f>IF(O84&lt;1976,K84*VLOOKUP(O84,MarketInformation!A$1:D$30,3,FALSE),"")</f>
        <v>671760.7844727569</v>
      </c>
      <c r="M84" s="3"/>
      <c r="N84" s="4">
        <f>VLOOKUP(O84,MarketInformation!A$2:D$40,4,FALSE)</f>
        <v>5227</v>
      </c>
      <c r="O84" s="13">
        <v>1974</v>
      </c>
      <c r="P84" s="21">
        <f t="shared" si="4"/>
        <v>16</v>
      </c>
      <c r="Q84" s="22"/>
    </row>
    <row r="85" spans="1:39" x14ac:dyDescent="0.3">
      <c r="A85" t="s">
        <v>148</v>
      </c>
      <c r="B85" s="5" t="s">
        <v>146</v>
      </c>
      <c r="G85" s="23">
        <v>4</v>
      </c>
      <c r="H85">
        <v>20</v>
      </c>
      <c r="I85">
        <v>6</v>
      </c>
      <c r="J85">
        <v>2</v>
      </c>
      <c r="K85" s="10">
        <f t="shared" si="1"/>
        <v>429000</v>
      </c>
      <c r="L85" s="11">
        <f>IF(O85&lt;1976,K85*VLOOKUP(O85,MarketInformation!A$1:D$30,3,FALSE),"")</f>
        <v>1004130.231842553</v>
      </c>
      <c r="M85" s="3" t="s">
        <v>132</v>
      </c>
      <c r="N85" s="4">
        <f>VLOOKUP(O85,MarketInformation!A$2:D$40,4,FALSE)</f>
        <v>5227</v>
      </c>
      <c r="O85" s="13">
        <v>1974</v>
      </c>
      <c r="P85" s="21">
        <f t="shared" si="4"/>
        <v>30</v>
      </c>
      <c r="Q85" s="22"/>
    </row>
    <row r="86" spans="1:39" x14ac:dyDescent="0.3">
      <c r="A86" t="s">
        <v>134</v>
      </c>
      <c r="B86" s="5" t="s">
        <v>147</v>
      </c>
      <c r="H86">
        <v>13</v>
      </c>
      <c r="I86">
        <v>4</v>
      </c>
      <c r="J86">
        <v>1.5</v>
      </c>
      <c r="K86" s="10">
        <f t="shared" si="1"/>
        <v>235000</v>
      </c>
      <c r="L86" s="11">
        <f>IF(O86&lt;1976,K86*VLOOKUP(O86,MarketInformation!A$1:D$30,3,FALSE),"")</f>
        <v>550048.02909790201</v>
      </c>
      <c r="M86" s="3"/>
      <c r="N86" s="4">
        <f>VLOOKUP(O86,MarketInformation!A$2:D$40,4,FALSE)</f>
        <v>5227</v>
      </c>
      <c r="O86" s="13">
        <v>1974</v>
      </c>
      <c r="P86" s="21">
        <f t="shared" si="4"/>
        <v>17</v>
      </c>
      <c r="Q86" s="22"/>
    </row>
    <row r="87" spans="1:39" x14ac:dyDescent="0.3">
      <c r="A87" t="s">
        <v>148</v>
      </c>
      <c r="B87" s="5" t="s">
        <v>149</v>
      </c>
      <c r="H87">
        <v>6</v>
      </c>
      <c r="I87">
        <v>36</v>
      </c>
      <c r="J87">
        <v>1</v>
      </c>
      <c r="K87" s="10">
        <f t="shared" si="1"/>
        <v>303000</v>
      </c>
      <c r="L87" s="11">
        <f>IF(O87&lt;1976,K87*VLOOKUP(O87,MarketInformation!A$1:D$30,3,FALSE),"")</f>
        <v>709210.86304963531</v>
      </c>
      <c r="M87" s="3" t="s">
        <v>132</v>
      </c>
      <c r="N87" s="4">
        <f>VLOOKUP(O87,MarketInformation!A$2:D$40,4,FALSE)</f>
        <v>5227</v>
      </c>
      <c r="O87" s="13">
        <v>1974</v>
      </c>
      <c r="P87" s="21">
        <f t="shared" si="4"/>
        <v>42</v>
      </c>
      <c r="Q87" s="22"/>
    </row>
    <row r="88" spans="1:39" x14ac:dyDescent="0.3">
      <c r="F88" s="5"/>
      <c r="G88" s="5"/>
      <c r="H88" s="5"/>
      <c r="I88" s="5"/>
      <c r="J88" s="5"/>
      <c r="K88" s="10" t="e">
        <f t="shared" si="1"/>
        <v>#N/A</v>
      </c>
      <c r="L88" s="11" t="e">
        <f>IF(O88&lt;1976,K88*VLOOKUP(O88,MarketInformation!A$1:D$30,3,FALSE),"")</f>
        <v>#N/A</v>
      </c>
      <c r="M88" s="3"/>
      <c r="N88" s="4" t="e">
        <f>VLOOKUP(O88,MarketInformation!A$2:D$40,4,FALSE)</f>
        <v>#N/A</v>
      </c>
      <c r="O88" s="13"/>
      <c r="P88" s="21">
        <f t="shared" si="4"/>
        <v>0</v>
      </c>
      <c r="Q88" s="22"/>
    </row>
    <row r="89" spans="1:39" x14ac:dyDescent="0.3">
      <c r="A89" t="s">
        <v>150</v>
      </c>
      <c r="B89" t="s">
        <v>151</v>
      </c>
      <c r="C89">
        <v>4</v>
      </c>
      <c r="D89">
        <v>6</v>
      </c>
      <c r="E89">
        <v>3</v>
      </c>
      <c r="F89">
        <v>5</v>
      </c>
      <c r="G89">
        <v>6</v>
      </c>
      <c r="H89">
        <v>12</v>
      </c>
      <c r="I89">
        <v>7</v>
      </c>
      <c r="J89">
        <v>3</v>
      </c>
      <c r="K89" s="10">
        <f t="shared" si="1"/>
        <v>803000</v>
      </c>
      <c r="L89" s="11">
        <f>IF(O89&lt;1976,K89*VLOOKUP(O89,MarketInformation!A$1:D$30,3,FALSE),"")</f>
        <v>1710390</v>
      </c>
      <c r="M89" s="3" t="s">
        <v>132</v>
      </c>
      <c r="N89" s="4">
        <f>VLOOKUP(O89,MarketInformation!A$2:D$40,4,FALSE)</f>
        <v>2171</v>
      </c>
      <c r="O89" s="13">
        <v>1965</v>
      </c>
      <c r="P89" s="21">
        <f t="shared" si="4"/>
        <v>43</v>
      </c>
      <c r="Q89" s="13"/>
      <c r="R89" s="13"/>
      <c r="V89" s="24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</row>
    <row r="90" spans="1:39" x14ac:dyDescent="0.3">
      <c r="A90" t="s">
        <v>150</v>
      </c>
      <c r="B90" t="s">
        <v>152</v>
      </c>
      <c r="G90">
        <v>6</v>
      </c>
      <c r="H90">
        <v>12</v>
      </c>
      <c r="I90">
        <v>2</v>
      </c>
      <c r="K90" s="10">
        <f t="shared" si="1"/>
        <v>126000</v>
      </c>
      <c r="L90" s="11">
        <f>IF(O90&lt;1976,K90*VLOOKUP(O90,MarketInformation!A$1:D$30,3,FALSE),"")</f>
        <v>274680</v>
      </c>
      <c r="M90" s="3"/>
      <c r="N90" s="4">
        <f>VLOOKUP(O90,MarketInformation!A$2:D$40,4,FALSE)</f>
        <v>2520</v>
      </c>
      <c r="O90" s="13">
        <v>1966</v>
      </c>
      <c r="P90" s="21">
        <f t="shared" si="4"/>
        <v>20</v>
      </c>
      <c r="Q90" s="13"/>
      <c r="R90" s="13"/>
      <c r="AC90" s="26"/>
      <c r="AD90" s="26"/>
    </row>
    <row r="91" spans="1:39" x14ac:dyDescent="0.3">
      <c r="A91" t="s">
        <v>150</v>
      </c>
      <c r="B91" t="s">
        <v>153</v>
      </c>
      <c r="H91">
        <v>15</v>
      </c>
      <c r="I91">
        <v>14</v>
      </c>
      <c r="K91" s="10">
        <f t="shared" si="1"/>
        <v>131000</v>
      </c>
      <c r="L91" s="11">
        <f>IF(O91&lt;1976,K91*VLOOKUP(O91,MarketInformation!A$1:D$30,3,FALSE),"")</f>
        <v>292130</v>
      </c>
      <c r="M91" s="3"/>
      <c r="N91" s="4">
        <f>VLOOKUP(O91,MarketInformation!A$2:D$40,4,FALSE)</f>
        <v>2976</v>
      </c>
      <c r="O91" s="13">
        <v>1967</v>
      </c>
      <c r="P91" s="21">
        <f t="shared" si="4"/>
        <v>29</v>
      </c>
      <c r="Q91" s="13"/>
      <c r="R91" s="13"/>
      <c r="AC91" s="26"/>
      <c r="AD91" s="26"/>
    </row>
    <row r="92" spans="1:39" x14ac:dyDescent="0.3">
      <c r="A92" t="s">
        <v>150</v>
      </c>
      <c r="B92" t="s">
        <v>154</v>
      </c>
      <c r="H92" s="5">
        <v>7</v>
      </c>
      <c r="I92" s="5">
        <v>11</v>
      </c>
      <c r="K92" s="10">
        <f t="shared" si="1"/>
        <v>74000</v>
      </c>
      <c r="L92" s="11">
        <f>IF(O92&lt;1976,K92*VLOOKUP(O92,MarketInformation!A$1:D$30,3,FALSE),"")</f>
        <v>165020</v>
      </c>
      <c r="M92" s="3"/>
      <c r="N92" s="4">
        <f>VLOOKUP(O92,MarketInformation!A$2:D$40,4,FALSE)</f>
        <v>2976</v>
      </c>
      <c r="O92" s="13">
        <v>1967</v>
      </c>
      <c r="P92" s="21">
        <f t="shared" si="4"/>
        <v>18</v>
      </c>
      <c r="Q92" s="13"/>
      <c r="R92" s="13"/>
      <c r="Z92" s="27"/>
      <c r="AA92" s="24"/>
      <c r="AB92" s="24"/>
      <c r="AC92" s="26"/>
      <c r="AD92" s="26"/>
    </row>
    <row r="93" spans="1:39" x14ac:dyDescent="0.3">
      <c r="A93" t="s">
        <v>150</v>
      </c>
      <c r="B93" t="s">
        <v>155</v>
      </c>
      <c r="F93">
        <v>10</v>
      </c>
      <c r="G93">
        <v>5</v>
      </c>
      <c r="H93" s="5">
        <v>7</v>
      </c>
      <c r="I93" s="5">
        <v>7</v>
      </c>
      <c r="K93" s="10">
        <f t="shared" si="1"/>
        <v>550000</v>
      </c>
      <c r="L93" s="11">
        <f>IF(O93&lt;1976,K93*VLOOKUP(O93,MarketInformation!A$1:D$30,3,FALSE),"")</f>
        <v>1287346.4510801961</v>
      </c>
      <c r="M93" s="3" t="s">
        <v>132</v>
      </c>
      <c r="N93" s="4">
        <f>VLOOKUP(O93,MarketInformation!A$2:D$40,4,FALSE)</f>
        <v>4959</v>
      </c>
      <c r="O93" s="13">
        <v>1972</v>
      </c>
      <c r="P93" s="21">
        <f t="shared" si="4"/>
        <v>29</v>
      </c>
      <c r="Q93" s="13"/>
      <c r="R93" s="13"/>
      <c r="Z93" s="27"/>
      <c r="AA93" s="25"/>
      <c r="AB93" s="25"/>
      <c r="AC93" s="26"/>
      <c r="AD93" s="26"/>
    </row>
    <row r="94" spans="1:39" x14ac:dyDescent="0.3">
      <c r="A94" t="s">
        <v>150</v>
      </c>
      <c r="B94" t="s">
        <v>156</v>
      </c>
      <c r="H94" s="5"/>
      <c r="I94" s="5">
        <v>6</v>
      </c>
      <c r="K94" s="10">
        <f t="shared" si="1"/>
        <v>31000</v>
      </c>
      <c r="L94" s="11">
        <f>IF(O94&lt;1976,K94*VLOOKUP(O94,MarketInformation!A$1:D$30,3,FALSE),"")</f>
        <v>72559.527242701966</v>
      </c>
      <c r="M94" s="3"/>
      <c r="N94" s="4">
        <f>VLOOKUP(O94,MarketInformation!A$2:D$40,4,FALSE)</f>
        <v>5200</v>
      </c>
      <c r="O94" s="13">
        <v>1973</v>
      </c>
      <c r="P94" s="21">
        <f t="shared" si="4"/>
        <v>6</v>
      </c>
      <c r="Q94" s="13"/>
      <c r="R94" s="13"/>
      <c r="Z94" s="27"/>
      <c r="AA94" s="25"/>
      <c r="AB94" s="25"/>
      <c r="AC94" s="26"/>
      <c r="AD94" s="26"/>
    </row>
    <row r="95" spans="1:39" x14ac:dyDescent="0.3">
      <c r="A95" t="s">
        <v>150</v>
      </c>
      <c r="B95" t="s">
        <v>157</v>
      </c>
      <c r="H95">
        <v>11</v>
      </c>
      <c r="I95">
        <v>5</v>
      </c>
      <c r="J95">
        <v>1</v>
      </c>
      <c r="K95" s="10">
        <f t="shared" si="1"/>
        <v>80000</v>
      </c>
      <c r="L95" s="11">
        <f>IF(O95&lt;1976,K95*VLOOKUP(O95,MarketInformation!A$1:D$30,3,FALSE),"")</f>
        <v>170400</v>
      </c>
      <c r="M95" s="3"/>
      <c r="N95" s="4">
        <f>VLOOKUP(O95,MarketInformation!A$2:D$40,4,FALSE)</f>
        <v>2171</v>
      </c>
      <c r="O95" s="13">
        <v>1965</v>
      </c>
      <c r="P95" s="21">
        <f t="shared" si="4"/>
        <v>16</v>
      </c>
      <c r="Q95" s="13"/>
      <c r="R95" s="13"/>
      <c r="Z95" s="27"/>
      <c r="AA95" s="25"/>
      <c r="AB95" s="25"/>
      <c r="AC95" s="26"/>
      <c r="AD95" s="26"/>
    </row>
    <row r="96" spans="1:39" x14ac:dyDescent="0.3">
      <c r="A96" t="s">
        <v>150</v>
      </c>
      <c r="B96" t="s">
        <v>158</v>
      </c>
      <c r="G96">
        <v>10</v>
      </c>
      <c r="H96">
        <v>9</v>
      </c>
      <c r="I96">
        <v>2</v>
      </c>
      <c r="J96">
        <v>2</v>
      </c>
      <c r="K96" s="10">
        <f t="shared" ref="K96:K162" si="30">ROUND(((22+3*C96)*C96+14*(D96)+10*(E96+J96)+7*(F96)+4*(G96)+2*H96+1*I96)*N96,-3)</f>
        <v>238000</v>
      </c>
      <c r="L96" s="11">
        <f>IF(O96&lt;1976,K96*VLOOKUP(O96,MarketInformation!A$1:D$30,3,FALSE),"")</f>
        <v>530740</v>
      </c>
      <c r="M96" s="3"/>
      <c r="N96" s="4">
        <f>VLOOKUP(O96,MarketInformation!A$2:D$40,4,FALSE)</f>
        <v>2976</v>
      </c>
      <c r="O96" s="13">
        <v>1967</v>
      </c>
      <c r="P96" s="21">
        <f t="shared" si="4"/>
        <v>21</v>
      </c>
      <c r="Q96" s="13"/>
      <c r="R96" s="13"/>
      <c r="Z96" s="27"/>
      <c r="AA96" s="25"/>
      <c r="AB96" s="25"/>
      <c r="AC96" s="26"/>
      <c r="AD96" s="26"/>
    </row>
    <row r="97" spans="1:30" x14ac:dyDescent="0.3">
      <c r="A97" t="s">
        <v>150</v>
      </c>
      <c r="B97" t="s">
        <v>158</v>
      </c>
      <c r="H97">
        <v>2</v>
      </c>
      <c r="I97">
        <v>24</v>
      </c>
      <c r="K97" s="10">
        <f t="shared" si="30"/>
        <v>96000</v>
      </c>
      <c r="L97" s="11">
        <f>IF(O97&lt;1976,K97*VLOOKUP(O97,MarketInformation!A$1:D$30,3,FALSE),"")</f>
        <v>218879.99999999997</v>
      </c>
      <c r="M97" s="3"/>
      <c r="N97" s="4">
        <f>VLOOKUP(O97,MarketInformation!A$2:D$40,4,FALSE)</f>
        <v>3445</v>
      </c>
      <c r="O97" s="13">
        <v>1968</v>
      </c>
      <c r="P97" s="21">
        <f t="shared" si="4"/>
        <v>26</v>
      </c>
      <c r="Q97" s="13"/>
      <c r="R97" s="13"/>
      <c r="Z97" s="27"/>
      <c r="AA97" s="25"/>
      <c r="AB97" s="25"/>
      <c r="AC97" s="26"/>
      <c r="AD97" s="26"/>
    </row>
    <row r="98" spans="1:30" x14ac:dyDescent="0.3">
      <c r="A98" t="s">
        <v>150</v>
      </c>
      <c r="B98" t="s">
        <v>158</v>
      </c>
      <c r="I98">
        <v>5</v>
      </c>
      <c r="J98">
        <v>1</v>
      </c>
      <c r="K98" s="10">
        <f t="shared" si="30"/>
        <v>67000</v>
      </c>
      <c r="L98" s="11">
        <f>IF(O98&lt;1976,K98*VLOOKUP(O98,MarketInformation!A$1:D$30,3,FALSE),"")</f>
        <v>156869.26474148154</v>
      </c>
      <c r="M98" s="3"/>
      <c r="N98" s="4">
        <f>VLOOKUP(O98,MarketInformation!A$2:D$40,4,FALSE)</f>
        <v>4490</v>
      </c>
      <c r="O98" s="13">
        <v>1971</v>
      </c>
      <c r="P98" s="21">
        <f t="shared" si="4"/>
        <v>5</v>
      </c>
      <c r="Q98" s="13"/>
      <c r="R98" s="13"/>
      <c r="Z98" s="27"/>
      <c r="AA98" s="25"/>
      <c r="AB98" s="25"/>
      <c r="AC98" s="26"/>
      <c r="AD98" s="26"/>
    </row>
    <row r="99" spans="1:30" x14ac:dyDescent="0.3">
      <c r="A99" t="s">
        <v>150</v>
      </c>
      <c r="B99" t="s">
        <v>158</v>
      </c>
      <c r="I99">
        <v>12</v>
      </c>
      <c r="K99" s="10">
        <f t="shared" si="30"/>
        <v>60000</v>
      </c>
      <c r="L99" s="11">
        <f>IF(O99&lt;1976,K99*VLOOKUP(O99,MarketInformation!A$1:D$30,3,FALSE),"")</f>
        <v>140437.79466329413</v>
      </c>
      <c r="M99" s="3"/>
      <c r="N99" s="4">
        <f>VLOOKUP(O99,MarketInformation!A$2:D$40,4,FALSE)</f>
        <v>4959</v>
      </c>
      <c r="O99" s="13">
        <v>1972</v>
      </c>
      <c r="P99" s="21">
        <f t="shared" si="4"/>
        <v>12</v>
      </c>
      <c r="Q99" s="13"/>
      <c r="R99" s="13"/>
      <c r="Z99" s="25"/>
      <c r="AA99" s="25"/>
      <c r="AB99" s="25"/>
      <c r="AC99" s="26"/>
      <c r="AD99" s="26"/>
    </row>
    <row r="100" spans="1:30" x14ac:dyDescent="0.3">
      <c r="A100" t="s">
        <v>150</v>
      </c>
      <c r="B100" t="s">
        <v>159</v>
      </c>
      <c r="G100">
        <v>2</v>
      </c>
      <c r="H100">
        <v>19</v>
      </c>
      <c r="I100">
        <v>19</v>
      </c>
      <c r="J100">
        <v>3</v>
      </c>
      <c r="K100" s="10">
        <f t="shared" si="30"/>
        <v>427000</v>
      </c>
      <c r="L100" s="11">
        <f>IF(O100&lt;1976,K100*VLOOKUP(O100,MarketInformation!A$1:D$30,3,FALSE),"")</f>
        <v>999748.89618824807</v>
      </c>
      <c r="M100" s="3" t="s">
        <v>132</v>
      </c>
      <c r="N100" s="4">
        <f>VLOOKUP(O100,MarketInformation!A$2:D$40,4,FALSE)</f>
        <v>4490</v>
      </c>
      <c r="O100" s="13">
        <v>1971</v>
      </c>
      <c r="P100" s="21">
        <f t="shared" si="4"/>
        <v>40</v>
      </c>
      <c r="Q100" s="13"/>
      <c r="R100" s="13"/>
      <c r="Z100" s="27"/>
      <c r="AA100" s="25"/>
      <c r="AB100" s="25"/>
      <c r="AC100" s="26"/>
      <c r="AD100" s="26"/>
    </row>
    <row r="101" spans="1:30" x14ac:dyDescent="0.3">
      <c r="A101" t="s">
        <v>150</v>
      </c>
      <c r="B101" t="s">
        <v>160</v>
      </c>
      <c r="I101">
        <v>12</v>
      </c>
      <c r="K101" s="10">
        <f t="shared" si="30"/>
        <v>60000</v>
      </c>
      <c r="L101" s="11">
        <f>IF(O101&lt;1976,K101*VLOOKUP(O101,MarketInformation!A$1:D$30,3,FALSE),"")</f>
        <v>140437.79466329413</v>
      </c>
      <c r="M101" s="3"/>
      <c r="N101" s="4">
        <f>VLOOKUP(O101,MarketInformation!A$2:D$40,4,FALSE)</f>
        <v>4959</v>
      </c>
      <c r="O101" s="13">
        <v>1972</v>
      </c>
      <c r="P101" s="21">
        <f t="shared" si="4"/>
        <v>12</v>
      </c>
      <c r="Q101" s="13"/>
      <c r="R101" s="13"/>
      <c r="AC101" s="26"/>
      <c r="AD101" s="26"/>
    </row>
    <row r="102" spans="1:30" x14ac:dyDescent="0.3">
      <c r="A102" t="s">
        <v>150</v>
      </c>
      <c r="B102" t="s">
        <v>161</v>
      </c>
      <c r="I102">
        <v>7</v>
      </c>
      <c r="K102" s="10">
        <f t="shared" si="30"/>
        <v>36000</v>
      </c>
      <c r="L102" s="11">
        <f>IF(O102&lt;1976,K102*VLOOKUP(O102,MarketInformation!A$1:D$30,3,FALSE),"")</f>
        <v>84262.67679797647</v>
      </c>
      <c r="M102" s="3"/>
      <c r="N102" s="4">
        <f>VLOOKUP(O102,MarketInformation!A$2:D$40,4,FALSE)</f>
        <v>5200</v>
      </c>
      <c r="O102" s="13">
        <v>1973</v>
      </c>
      <c r="P102" s="21">
        <f t="shared" si="4"/>
        <v>7</v>
      </c>
      <c r="Q102" s="13"/>
      <c r="R102" s="13"/>
      <c r="AC102" s="26"/>
      <c r="AD102" s="26"/>
    </row>
    <row r="103" spans="1:30" x14ac:dyDescent="0.3">
      <c r="A103" t="s">
        <v>150</v>
      </c>
      <c r="B103" t="s">
        <v>23</v>
      </c>
      <c r="I103">
        <v>6</v>
      </c>
      <c r="K103" s="10">
        <f t="shared" si="30"/>
        <v>31000</v>
      </c>
      <c r="L103" s="11">
        <f>IF(O103&lt;1976,K103*VLOOKUP(O103,MarketInformation!A$1:D$30,3,FALSE),"")</f>
        <v>72559.527242701966</v>
      </c>
      <c r="M103" s="3"/>
      <c r="N103" s="4">
        <f>VLOOKUP(O103,MarketInformation!A$2:D$40,4,FALSE)</f>
        <v>5227</v>
      </c>
      <c r="O103" s="13">
        <v>1974</v>
      </c>
      <c r="P103" s="21">
        <f t="shared" si="4"/>
        <v>6</v>
      </c>
      <c r="Q103" s="13"/>
      <c r="R103" s="13"/>
      <c r="AC103" s="26"/>
      <c r="AD103" s="26"/>
    </row>
    <row r="104" spans="1:30" x14ac:dyDescent="0.3">
      <c r="A104" t="s">
        <v>162</v>
      </c>
      <c r="B104" t="s">
        <v>163</v>
      </c>
      <c r="F104">
        <v>3</v>
      </c>
      <c r="G104">
        <v>6</v>
      </c>
      <c r="H104">
        <v>12</v>
      </c>
      <c r="I104">
        <v>3</v>
      </c>
      <c r="J104">
        <v>3</v>
      </c>
      <c r="K104" s="10">
        <f t="shared" si="30"/>
        <v>221000</v>
      </c>
      <c r="L104" s="11">
        <f>IF(O104&lt;1976,K104*VLOOKUP(O104,MarketInformation!A$1:D$30,3,FALSE),"")</f>
        <v>470730</v>
      </c>
      <c r="M104" s="3"/>
      <c r="N104" s="4">
        <f>VLOOKUP(O104,MarketInformation!A$2:D$40,4,FALSE)</f>
        <v>2171</v>
      </c>
      <c r="O104" s="13">
        <v>1965</v>
      </c>
      <c r="P104" s="21">
        <f t="shared" si="4"/>
        <v>24</v>
      </c>
      <c r="Q104" s="13"/>
      <c r="R104" s="13"/>
      <c r="AC104" s="26"/>
      <c r="AD104" s="26"/>
    </row>
    <row r="105" spans="1:30" x14ac:dyDescent="0.3">
      <c r="A105" t="s">
        <v>162</v>
      </c>
      <c r="B105" t="s">
        <v>164</v>
      </c>
      <c r="G105">
        <v>7</v>
      </c>
      <c r="H105">
        <v>9</v>
      </c>
      <c r="I105">
        <v>3</v>
      </c>
      <c r="K105" s="10">
        <f t="shared" si="30"/>
        <v>123000</v>
      </c>
      <c r="L105" s="11">
        <f>IF(O105&lt;1976,K105*VLOOKUP(O105,MarketInformation!A$1:D$30,3,FALSE),"")</f>
        <v>268140</v>
      </c>
      <c r="M105" s="3"/>
      <c r="N105" s="4">
        <f>VLOOKUP(O105,MarketInformation!A$2:D$40,4,FALSE)</f>
        <v>2520</v>
      </c>
      <c r="O105" s="13">
        <v>1966</v>
      </c>
      <c r="P105" s="21">
        <f t="shared" si="4"/>
        <v>19</v>
      </c>
      <c r="Q105" s="13"/>
      <c r="R105" s="13"/>
      <c r="AC105" s="26"/>
      <c r="AD105" s="26"/>
    </row>
    <row r="106" spans="1:30" x14ac:dyDescent="0.3">
      <c r="A106" t="s">
        <v>162</v>
      </c>
      <c r="B106" t="s">
        <v>162</v>
      </c>
      <c r="H106">
        <v>14</v>
      </c>
      <c r="I106">
        <v>2</v>
      </c>
      <c r="J106">
        <v>1</v>
      </c>
      <c r="K106" s="10">
        <f t="shared" si="30"/>
        <v>101000</v>
      </c>
      <c r="L106" s="11">
        <f>IF(O106&lt;1976,K106*VLOOKUP(O106,MarketInformation!A$1:D$30,3,FALSE),"")</f>
        <v>220180.00000000003</v>
      </c>
      <c r="M106" s="3"/>
      <c r="N106" s="4">
        <f>VLOOKUP(O106,MarketInformation!A$2:D$40,4,FALSE)</f>
        <v>2520</v>
      </c>
      <c r="O106" s="13">
        <v>1966</v>
      </c>
      <c r="P106" s="21">
        <f t="shared" si="4"/>
        <v>16</v>
      </c>
      <c r="Q106" s="13"/>
      <c r="R106" s="13"/>
      <c r="AC106" s="26"/>
      <c r="AD106" s="26"/>
    </row>
    <row r="107" spans="1:30" x14ac:dyDescent="0.3">
      <c r="A107" t="s">
        <v>162</v>
      </c>
      <c r="B107" t="s">
        <v>165</v>
      </c>
      <c r="H107" s="5">
        <v>9</v>
      </c>
      <c r="I107" s="5">
        <v>5</v>
      </c>
      <c r="J107">
        <v>2</v>
      </c>
      <c r="K107" s="10">
        <f t="shared" si="30"/>
        <v>128000</v>
      </c>
      <c r="L107" s="11">
        <f>IF(O107&lt;1976,K107*VLOOKUP(O107,MarketInformation!A$1:D$30,3,FALSE),"")</f>
        <v>285440</v>
      </c>
      <c r="M107" s="3"/>
      <c r="N107" s="4">
        <f>VLOOKUP(O107,MarketInformation!A$2:D$40,4,FALSE)</f>
        <v>2976</v>
      </c>
      <c r="O107" s="13">
        <v>1967</v>
      </c>
      <c r="P107" s="21">
        <f t="shared" si="4"/>
        <v>14</v>
      </c>
      <c r="Q107" s="13"/>
      <c r="R107" s="13"/>
      <c r="AC107" s="26"/>
      <c r="AD107" s="26"/>
    </row>
    <row r="108" spans="1:30" x14ac:dyDescent="0.3">
      <c r="A108" t="s">
        <v>162</v>
      </c>
      <c r="B108" t="s">
        <v>166</v>
      </c>
      <c r="I108">
        <v>3</v>
      </c>
      <c r="K108" s="10">
        <f t="shared" si="30"/>
        <v>12000</v>
      </c>
      <c r="L108" s="11">
        <f>IF(O108&lt;1976,K108*VLOOKUP(O108,MarketInformation!A$1:D$30,3,FALSE),"")</f>
        <v>27937.673749951678</v>
      </c>
      <c r="M108" s="3"/>
      <c r="N108" s="4">
        <f>VLOOKUP(O108,MarketInformation!A$2:D$40,4,FALSE)</f>
        <v>3941</v>
      </c>
      <c r="O108" s="13">
        <v>1969</v>
      </c>
      <c r="P108" s="21">
        <f t="shared" si="4"/>
        <v>3</v>
      </c>
      <c r="Q108" s="13"/>
      <c r="R108" s="13"/>
      <c r="AC108" s="26"/>
      <c r="AD108" s="26"/>
    </row>
    <row r="109" spans="1:30" x14ac:dyDescent="0.3">
      <c r="A109" t="s">
        <v>162</v>
      </c>
      <c r="B109" t="s">
        <v>167</v>
      </c>
      <c r="F109">
        <v>4</v>
      </c>
      <c r="G109">
        <v>7</v>
      </c>
      <c r="H109">
        <v>26</v>
      </c>
      <c r="I109">
        <v>8</v>
      </c>
      <c r="J109">
        <v>5</v>
      </c>
      <c r="K109" s="10">
        <f t="shared" si="30"/>
        <v>745000</v>
      </c>
      <c r="L109" s="11">
        <f>IF(O109&lt;1976,K109*VLOOKUP(O109,MarketInformation!A$1:D$30,3,FALSE),"")</f>
        <v>1744292.5706328917</v>
      </c>
      <c r="M109" s="3" t="s">
        <v>132</v>
      </c>
      <c r="N109" s="4">
        <f>VLOOKUP(O109,MarketInformation!A$2:D$40,4,FALSE)</f>
        <v>4490</v>
      </c>
      <c r="O109" s="13">
        <v>1971</v>
      </c>
      <c r="P109" s="21">
        <f t="shared" si="4"/>
        <v>45</v>
      </c>
      <c r="Q109" s="13"/>
      <c r="R109" s="13"/>
      <c r="AC109" s="26"/>
      <c r="AD109" s="26"/>
    </row>
    <row r="110" spans="1:30" x14ac:dyDescent="0.3">
      <c r="A110" t="s">
        <v>162</v>
      </c>
      <c r="B110" t="s">
        <v>168</v>
      </c>
      <c r="G110">
        <v>3</v>
      </c>
      <c r="H110">
        <v>14</v>
      </c>
      <c r="I110">
        <v>5</v>
      </c>
      <c r="K110" s="10">
        <f t="shared" si="30"/>
        <v>223000</v>
      </c>
      <c r="L110" s="11">
        <f>IF(O110&lt;1976,K110*VLOOKUP(O110,MarketInformation!A$1:D$30,3,FALSE),"")</f>
        <v>521960.47016524314</v>
      </c>
      <c r="M110" s="3"/>
      <c r="N110" s="4">
        <f>VLOOKUP(O110,MarketInformation!A$2:D$40,4,FALSE)</f>
        <v>4959</v>
      </c>
      <c r="O110" s="13">
        <v>1972</v>
      </c>
      <c r="P110" s="21">
        <f t="shared" si="4"/>
        <v>22</v>
      </c>
      <c r="Q110" s="13"/>
      <c r="R110" s="13"/>
      <c r="AC110" s="26"/>
      <c r="AD110" s="26"/>
    </row>
    <row r="111" spans="1:30" x14ac:dyDescent="0.3">
      <c r="A111" t="s">
        <v>162</v>
      </c>
      <c r="B111" t="s">
        <v>169</v>
      </c>
      <c r="H111">
        <v>3</v>
      </c>
      <c r="I111">
        <v>7</v>
      </c>
      <c r="K111" s="10">
        <f t="shared" si="30"/>
        <v>64000</v>
      </c>
      <c r="L111" s="11">
        <f>IF(O111&lt;1976,K111*VLOOKUP(O111,MarketInformation!A$1:D$30,3,FALSE),"")</f>
        <v>149800.31430751373</v>
      </c>
      <c r="M111" s="3"/>
      <c r="N111" s="4">
        <f>VLOOKUP(O111,MarketInformation!A$2:D$40,4,FALSE)</f>
        <v>4959</v>
      </c>
      <c r="O111" s="13">
        <v>1972</v>
      </c>
      <c r="P111" s="21">
        <f>SUM(C111:I111)</f>
        <v>10</v>
      </c>
      <c r="Q111" s="13"/>
      <c r="R111" s="13"/>
      <c r="AC111" s="26"/>
      <c r="AD111" s="26"/>
    </row>
    <row r="112" spans="1:30" x14ac:dyDescent="0.3">
      <c r="A112" t="s">
        <v>162</v>
      </c>
      <c r="B112" t="s">
        <v>170</v>
      </c>
      <c r="H112">
        <v>2</v>
      </c>
      <c r="I112">
        <v>7</v>
      </c>
      <c r="K112" s="10">
        <f t="shared" si="30"/>
        <v>55000</v>
      </c>
      <c r="L112" s="11">
        <f>IF(O112&lt;1976,K112*VLOOKUP(O112,MarketInformation!A$1:D$30,3,FALSE),"")</f>
        <v>128734.64510801961</v>
      </c>
      <c r="M112" s="3"/>
      <c r="N112" s="4">
        <f>VLOOKUP(O112,MarketInformation!A$2:D$40,4,FALSE)</f>
        <v>4959</v>
      </c>
      <c r="O112" s="13">
        <v>1972</v>
      </c>
      <c r="P112" s="21">
        <f>SUM(C112:I112)</f>
        <v>9</v>
      </c>
      <c r="Q112" s="13"/>
      <c r="R112" s="13"/>
      <c r="AC112" s="26"/>
      <c r="AD112" s="26"/>
    </row>
    <row r="113" spans="1:30" x14ac:dyDescent="0.3">
      <c r="A113" t="s">
        <v>162</v>
      </c>
      <c r="B113" t="s">
        <v>171</v>
      </c>
      <c r="I113">
        <v>8</v>
      </c>
      <c r="K113" s="10">
        <f t="shared" si="30"/>
        <v>42000</v>
      </c>
      <c r="L113" s="11">
        <f>IF(O113&lt;1976,K113*VLOOKUP(O113,MarketInformation!A$1:D$30,3,FALSE),"")</f>
        <v>98306.456264305889</v>
      </c>
      <c r="M113" s="3"/>
      <c r="N113" s="4">
        <f>VLOOKUP(O113,MarketInformation!A$2:D$40,4,FALSE)</f>
        <v>5200</v>
      </c>
      <c r="O113" s="13">
        <v>1973</v>
      </c>
      <c r="P113" s="21">
        <f t="shared" si="4"/>
        <v>8</v>
      </c>
      <c r="Q113" s="13"/>
      <c r="R113" s="13"/>
      <c r="AC113" s="26"/>
      <c r="AD113" s="26"/>
    </row>
    <row r="114" spans="1:30" x14ac:dyDescent="0.3">
      <c r="A114" t="s">
        <v>162</v>
      </c>
      <c r="B114" t="s">
        <v>172</v>
      </c>
      <c r="G114">
        <v>4</v>
      </c>
      <c r="H114">
        <v>9</v>
      </c>
      <c r="I114">
        <v>12</v>
      </c>
      <c r="J114">
        <v>2</v>
      </c>
      <c r="K114" s="10">
        <f t="shared" si="30"/>
        <v>343000</v>
      </c>
      <c r="L114" s="11">
        <f>IF(O114&lt;1976,K114*VLOOKUP(O114,MarketInformation!A$1:D$30,3,FALSE),"")</f>
        <v>802836.05949183134</v>
      </c>
      <c r="M114" s="3" t="s">
        <v>132</v>
      </c>
      <c r="N114" s="4">
        <f>VLOOKUP(O114,MarketInformation!A$2:D$40,4,FALSE)</f>
        <v>5200</v>
      </c>
      <c r="O114" s="13">
        <v>1973</v>
      </c>
      <c r="P114" s="21">
        <f t="shared" si="4"/>
        <v>25</v>
      </c>
      <c r="Q114" s="13"/>
      <c r="R114" s="13"/>
      <c r="AC114" s="26"/>
      <c r="AD114" s="26"/>
    </row>
    <row r="115" spans="1:30" x14ac:dyDescent="0.3">
      <c r="A115" t="s">
        <v>162</v>
      </c>
      <c r="B115" t="s">
        <v>173</v>
      </c>
      <c r="H115">
        <v>9</v>
      </c>
      <c r="I115">
        <v>5</v>
      </c>
      <c r="K115" s="10">
        <f t="shared" si="30"/>
        <v>120000</v>
      </c>
      <c r="L115" s="11">
        <f>IF(O115&lt;1976,K115*VLOOKUP(O115,MarketInformation!A$1:D$30,3,FALSE),"")</f>
        <v>280875.58932658826</v>
      </c>
      <c r="M115" s="3"/>
      <c r="N115" s="4">
        <f>VLOOKUP(O115,MarketInformation!A$2:D$40,4,FALSE)</f>
        <v>5227</v>
      </c>
      <c r="O115" s="13">
        <v>1974</v>
      </c>
      <c r="P115" s="21">
        <f t="shared" si="4"/>
        <v>14</v>
      </c>
      <c r="Q115" s="13"/>
      <c r="R115" s="13"/>
      <c r="AC115" s="26"/>
      <c r="AD115" s="26"/>
    </row>
    <row r="116" spans="1:30" x14ac:dyDescent="0.3">
      <c r="A116" t="s">
        <v>162</v>
      </c>
      <c r="B116" t="s">
        <v>174</v>
      </c>
      <c r="I116">
        <v>7</v>
      </c>
      <c r="K116" s="10">
        <f t="shared" si="30"/>
        <v>35000</v>
      </c>
      <c r="L116" s="11">
        <f>IF(O116&lt;1976,K116*VLOOKUP(O116,MarketInformation!A$1:D$30,3,FALSE),"")</f>
        <v>81922.046886921569</v>
      </c>
      <c r="M116" s="3"/>
      <c r="N116" s="4">
        <f>VLOOKUP(O116,MarketInformation!A$2:D$40,4,FALSE)</f>
        <v>4946</v>
      </c>
      <c r="O116" s="13">
        <v>1975</v>
      </c>
      <c r="P116" s="21">
        <f t="shared" si="4"/>
        <v>7</v>
      </c>
      <c r="Q116" s="13"/>
      <c r="R116" s="13"/>
      <c r="AC116" s="26"/>
      <c r="AD116" s="26"/>
    </row>
    <row r="117" spans="1:30" x14ac:dyDescent="0.3">
      <c r="A117" t="s">
        <v>162</v>
      </c>
      <c r="B117" t="s">
        <v>175</v>
      </c>
      <c r="G117">
        <v>6</v>
      </c>
      <c r="H117">
        <v>9</v>
      </c>
      <c r="I117">
        <v>6</v>
      </c>
      <c r="K117" s="10">
        <f t="shared" si="30"/>
        <v>303000</v>
      </c>
      <c r="L117" s="11" t="str">
        <f>IF(O117&lt;1976,K117*VLOOKUP(O117,MarketInformation!A$1:D$30,3,FALSE),"")</f>
        <v/>
      </c>
      <c r="M117" s="3" t="s">
        <v>132</v>
      </c>
      <c r="N117" s="4">
        <f>VLOOKUP(O117,MarketInformation!A$2:D$40,4,FALSE)</f>
        <v>6313</v>
      </c>
      <c r="O117" s="13">
        <v>1979</v>
      </c>
      <c r="P117" s="21">
        <f t="shared" si="4"/>
        <v>21</v>
      </c>
      <c r="Q117" s="13"/>
      <c r="R117" s="13"/>
      <c r="AC117" s="26"/>
      <c r="AD117" s="26"/>
    </row>
    <row r="118" spans="1:30" x14ac:dyDescent="0.3">
      <c r="A118" t="s">
        <v>162</v>
      </c>
      <c r="B118" t="s">
        <v>162</v>
      </c>
      <c r="G118">
        <v>8</v>
      </c>
      <c r="H118">
        <v>22</v>
      </c>
      <c r="I118">
        <v>11</v>
      </c>
      <c r="J118">
        <v>1</v>
      </c>
      <c r="K118" s="10">
        <f t="shared" si="30"/>
        <v>805000</v>
      </c>
      <c r="L118" s="11" t="str">
        <f>IF(O118&lt;1976,K118*VLOOKUP(O118,MarketInformation!A$1:D$30,3,FALSE),"")</f>
        <v/>
      </c>
      <c r="M118" s="3"/>
      <c r="N118" s="4">
        <f>VLOOKUP(O118,MarketInformation!A$2:D$40,4,FALSE)</f>
        <v>8297</v>
      </c>
      <c r="O118" s="13">
        <v>1987</v>
      </c>
      <c r="P118" s="21">
        <f t="shared" si="4"/>
        <v>41</v>
      </c>
      <c r="Q118" s="13"/>
      <c r="R118" s="13"/>
      <c r="AC118" s="26"/>
      <c r="AD118" s="26"/>
    </row>
    <row r="119" spans="1:30" x14ac:dyDescent="0.3">
      <c r="K119" s="10" t="e">
        <f t="shared" si="30"/>
        <v>#N/A</v>
      </c>
      <c r="L119" s="11" t="e">
        <f>IF(O119&lt;1976,K119*VLOOKUP(O119,MarketInformation!A$1:D$30,3,FALSE),"")</f>
        <v>#N/A</v>
      </c>
      <c r="M119" s="3"/>
      <c r="N119" s="4" t="e">
        <f>VLOOKUP(O119,MarketInformation!A$2:D$40,4,FALSE)</f>
        <v>#N/A</v>
      </c>
      <c r="O119" s="13"/>
      <c r="P119" s="21">
        <f t="shared" si="4"/>
        <v>0</v>
      </c>
      <c r="Q119" s="13"/>
      <c r="R119" s="13"/>
      <c r="AC119" s="26"/>
      <c r="AD119" s="26"/>
    </row>
    <row r="120" spans="1:30" x14ac:dyDescent="0.3">
      <c r="A120" t="s">
        <v>91</v>
      </c>
      <c r="B120" t="s">
        <v>92</v>
      </c>
      <c r="F120">
        <v>7</v>
      </c>
      <c r="G120">
        <v>5</v>
      </c>
      <c r="H120">
        <v>7</v>
      </c>
      <c r="I120">
        <v>4</v>
      </c>
      <c r="K120" s="10">
        <f t="shared" si="30"/>
        <v>431000</v>
      </c>
      <c r="L120" s="11">
        <f>IF(O120&lt;1976,K120*VLOOKUP(O120,MarketInformation!A$1:D$30,3,FALSE),"")</f>
        <v>1008811.4916646627</v>
      </c>
      <c r="M120" s="3"/>
      <c r="N120" s="4">
        <f>VLOOKUP(O120,MarketInformation!A$2:D$40,4,FALSE)</f>
        <v>4959</v>
      </c>
      <c r="O120" s="13">
        <v>1972</v>
      </c>
      <c r="P120" s="21">
        <f t="shared" si="4"/>
        <v>23</v>
      </c>
      <c r="Q120" s="22"/>
    </row>
    <row r="121" spans="1:30" x14ac:dyDescent="0.3">
      <c r="A121" t="s">
        <v>91</v>
      </c>
      <c r="B121" t="s">
        <v>93</v>
      </c>
      <c r="D121">
        <v>3</v>
      </c>
      <c r="E121">
        <v>3</v>
      </c>
      <c r="F121">
        <v>5</v>
      </c>
      <c r="G121">
        <v>4</v>
      </c>
      <c r="H121">
        <v>7</v>
      </c>
      <c r="I121">
        <v>5</v>
      </c>
      <c r="J121">
        <v>4</v>
      </c>
      <c r="K121" s="10">
        <f t="shared" si="30"/>
        <v>903000</v>
      </c>
      <c r="L121" s="11">
        <f>IF(O121&lt;1976,K121*VLOOKUP(O121,MarketInformation!A$1:D$30,3,FALSE),"")</f>
        <v>2113588.8096825765</v>
      </c>
      <c r="M121" s="3"/>
      <c r="N121" s="4">
        <f>VLOOKUP(O121,MarketInformation!A$2:D$40,4,FALSE)</f>
        <v>4959</v>
      </c>
      <c r="O121" s="13">
        <v>1972</v>
      </c>
      <c r="P121" s="21">
        <f t="shared" si="4"/>
        <v>27</v>
      </c>
      <c r="Q121" s="22"/>
    </row>
    <row r="122" spans="1:30" x14ac:dyDescent="0.3">
      <c r="A122" t="s">
        <v>91</v>
      </c>
      <c r="B122" t="s">
        <v>94</v>
      </c>
      <c r="H122">
        <v>4</v>
      </c>
      <c r="I122">
        <v>8</v>
      </c>
      <c r="K122" s="10">
        <f t="shared" si="30"/>
        <v>83000</v>
      </c>
      <c r="L122" s="11">
        <f>IF(O122&lt;1976,K122*VLOOKUP(O122,MarketInformation!A$1:D$30,3,FALSE),"")</f>
        <v>194272.28261755686</v>
      </c>
      <c r="M122" s="3"/>
      <c r="N122" s="4">
        <f>VLOOKUP(O122,MarketInformation!A$2:D$40,4,FALSE)</f>
        <v>5200</v>
      </c>
      <c r="O122" s="13">
        <v>1973</v>
      </c>
      <c r="P122" s="21">
        <f t="shared" si="4"/>
        <v>12</v>
      </c>
      <c r="Q122" s="22"/>
    </row>
    <row r="123" spans="1:30" x14ac:dyDescent="0.3">
      <c r="A123" t="s">
        <v>91</v>
      </c>
      <c r="B123" t="s">
        <v>95</v>
      </c>
      <c r="I123">
        <v>9</v>
      </c>
      <c r="K123" s="10">
        <f t="shared" si="30"/>
        <v>45000</v>
      </c>
      <c r="L123" s="11">
        <f>IF(O123&lt;1976,K123*VLOOKUP(O123,MarketInformation!A$1:D$30,3,FALSE),"")</f>
        <v>105328.34599747059</v>
      </c>
      <c r="M123" s="3"/>
      <c r="N123" s="4">
        <f>VLOOKUP(O123,MarketInformation!A$2:D$40,4,FALSE)</f>
        <v>4946</v>
      </c>
      <c r="O123" s="13">
        <v>1975</v>
      </c>
      <c r="P123" s="21">
        <f t="shared" si="4"/>
        <v>9</v>
      </c>
      <c r="Q123" s="22"/>
    </row>
    <row r="124" spans="1:30" x14ac:dyDescent="0.3">
      <c r="A124" t="s">
        <v>91</v>
      </c>
      <c r="B124" t="s">
        <v>96</v>
      </c>
      <c r="I124">
        <v>5</v>
      </c>
      <c r="K124" s="10">
        <f t="shared" si="30"/>
        <v>25000</v>
      </c>
      <c r="L124" s="11">
        <f>IF(O124&lt;1976,K124*VLOOKUP(O124,MarketInformation!A$1:D$30,3,FALSE),"")</f>
        <v>58515.747776372547</v>
      </c>
      <c r="M124" s="3"/>
      <c r="N124" s="4">
        <f>VLOOKUP(O124,MarketInformation!A$2:D$40,4,FALSE)</f>
        <v>4946</v>
      </c>
      <c r="O124" s="13">
        <v>1975</v>
      </c>
      <c r="P124" s="21">
        <f t="shared" si="4"/>
        <v>5</v>
      </c>
      <c r="Q124" s="22"/>
    </row>
    <row r="125" spans="1:30" x14ac:dyDescent="0.3">
      <c r="A125" t="s">
        <v>91</v>
      </c>
      <c r="B125" t="s">
        <v>97</v>
      </c>
      <c r="D125">
        <v>3</v>
      </c>
      <c r="E125">
        <v>5</v>
      </c>
      <c r="F125">
        <v>8</v>
      </c>
      <c r="G125">
        <v>1</v>
      </c>
      <c r="H125">
        <v>1</v>
      </c>
      <c r="J125">
        <v>6</v>
      </c>
      <c r="K125" s="10">
        <f t="shared" si="30"/>
        <v>1351000</v>
      </c>
      <c r="L125" s="11" t="str">
        <f>IF(O125&lt;1976,K125*VLOOKUP(O125,MarketInformation!A$1:D$30,3,FALSE),"")</f>
        <v/>
      </c>
      <c r="M125" s="3">
        <v>1000</v>
      </c>
      <c r="N125" s="4">
        <f>VLOOKUP(O125,MarketInformation!A$2:D$40,4,FALSE)</f>
        <v>6313</v>
      </c>
      <c r="O125" s="13">
        <v>1979</v>
      </c>
      <c r="P125" s="21">
        <f t="shared" si="4"/>
        <v>18</v>
      </c>
      <c r="Q125" s="22"/>
    </row>
    <row r="126" spans="1:30" x14ac:dyDescent="0.3">
      <c r="A126" t="s">
        <v>91</v>
      </c>
      <c r="B126" t="s">
        <v>98</v>
      </c>
      <c r="D126">
        <v>8</v>
      </c>
      <c r="E126">
        <v>13</v>
      </c>
      <c r="F126">
        <v>11</v>
      </c>
      <c r="G126">
        <v>3</v>
      </c>
      <c r="H126">
        <v>10</v>
      </c>
      <c r="I126">
        <v>7</v>
      </c>
      <c r="J126">
        <v>0.5</v>
      </c>
      <c r="K126" s="10">
        <f t="shared" si="30"/>
        <v>2394000</v>
      </c>
      <c r="L126" s="11" t="str">
        <f>IF(O126&lt;1976,K126*VLOOKUP(O126,MarketInformation!A$1:D$30,3,FALSE),"")</f>
        <v/>
      </c>
      <c r="M126" s="3"/>
      <c r="N126" s="4">
        <f>VLOOKUP(O126,MarketInformation!A$2:D$40,4,FALSE)</f>
        <v>6594</v>
      </c>
      <c r="O126" s="13">
        <v>1980</v>
      </c>
      <c r="P126" s="21">
        <f t="shared" si="4"/>
        <v>52</v>
      </c>
      <c r="Q126" s="22"/>
    </row>
    <row r="127" spans="1:30" x14ac:dyDescent="0.3">
      <c r="A127" t="s">
        <v>91</v>
      </c>
      <c r="B127" t="s">
        <v>99</v>
      </c>
      <c r="I127">
        <v>30</v>
      </c>
      <c r="K127" s="10">
        <f t="shared" si="30"/>
        <v>189000</v>
      </c>
      <c r="L127" s="11" t="str">
        <f>IF(O127&lt;1976,K127*VLOOKUP(O127,MarketInformation!A$1:D$30,3,FALSE),"")</f>
        <v/>
      </c>
      <c r="M127" s="3"/>
      <c r="N127" s="4">
        <f>VLOOKUP(O127,MarketInformation!A$2:D$40,4,FALSE)</f>
        <v>6286</v>
      </c>
      <c r="O127" s="13">
        <v>1981</v>
      </c>
      <c r="P127" s="21">
        <f t="shared" si="4"/>
        <v>30</v>
      </c>
      <c r="Q127" s="22"/>
    </row>
    <row r="128" spans="1:30" x14ac:dyDescent="0.3">
      <c r="A128" t="s">
        <v>91</v>
      </c>
      <c r="B128" t="s">
        <v>100</v>
      </c>
      <c r="I128">
        <v>52</v>
      </c>
      <c r="J128">
        <v>0.5</v>
      </c>
      <c r="K128" s="10">
        <f t="shared" si="30"/>
        <v>341000</v>
      </c>
      <c r="L128" s="11" t="str">
        <f>IF(O128&lt;1976,K128*VLOOKUP(O128,MarketInformation!A$1:D$30,3,FALSE),"")</f>
        <v/>
      </c>
      <c r="M128" s="3"/>
      <c r="N128" s="4">
        <f>VLOOKUP(O128,MarketInformation!A$2:D$40,4,FALSE)</f>
        <v>5991</v>
      </c>
      <c r="O128" s="13">
        <v>1983</v>
      </c>
      <c r="P128" s="21">
        <f t="shared" si="4"/>
        <v>52</v>
      </c>
      <c r="Q128" s="22"/>
    </row>
    <row r="129" spans="1:18" x14ac:dyDescent="0.3">
      <c r="A129" t="s">
        <v>91</v>
      </c>
      <c r="B129" t="s">
        <v>101</v>
      </c>
      <c r="H129">
        <v>26</v>
      </c>
      <c r="I129">
        <v>20</v>
      </c>
      <c r="K129" s="10">
        <f t="shared" si="30"/>
        <v>524000</v>
      </c>
      <c r="L129" s="11" t="str">
        <f>IF(O129&lt;1976,K129*VLOOKUP(O129,MarketInformation!A$1:D$30,3,FALSE),"")</f>
        <v/>
      </c>
      <c r="M129" s="3">
        <v>5000</v>
      </c>
      <c r="N129" s="4">
        <f>VLOOKUP(O129,MarketInformation!A$2:D$40,4,FALSE)</f>
        <v>7278</v>
      </c>
      <c r="O129" s="13">
        <v>1984</v>
      </c>
      <c r="P129" s="21">
        <f t="shared" si="4"/>
        <v>46</v>
      </c>
      <c r="Q129" s="22"/>
    </row>
    <row r="130" spans="1:18" x14ac:dyDescent="0.3">
      <c r="A130" t="s">
        <v>91</v>
      </c>
      <c r="B130" t="s">
        <v>217</v>
      </c>
      <c r="C130">
        <v>17</v>
      </c>
      <c r="D130">
        <v>33</v>
      </c>
      <c r="E130">
        <v>2</v>
      </c>
      <c r="F130">
        <v>2</v>
      </c>
      <c r="J130">
        <v>20</v>
      </c>
      <c r="K130" s="10">
        <f t="shared" si="30"/>
        <v>11605000</v>
      </c>
      <c r="L130" s="11" t="str">
        <f>IF(O130&lt;1976,K130*VLOOKUP(O130,MarketInformation!A$1:D$30,3,FALSE),"")</f>
        <v/>
      </c>
      <c r="M130" s="3">
        <v>12000</v>
      </c>
      <c r="N130" s="4">
        <f>VLOOKUP(O130,MarketInformation!A$2:D$40,4,FALSE)</f>
        <v>5991</v>
      </c>
      <c r="O130" s="13">
        <v>1983</v>
      </c>
      <c r="P130" s="21">
        <f t="shared" si="4"/>
        <v>54</v>
      </c>
      <c r="Q130" s="22"/>
    </row>
    <row r="131" spans="1:18" x14ac:dyDescent="0.3">
      <c r="A131" t="s">
        <v>91</v>
      </c>
      <c r="B131" t="s">
        <v>218</v>
      </c>
      <c r="C131">
        <v>15</v>
      </c>
      <c r="D131">
        <v>6</v>
      </c>
      <c r="E131">
        <v>5</v>
      </c>
      <c r="F131">
        <v>4</v>
      </c>
      <c r="G131">
        <v>7</v>
      </c>
      <c r="H131">
        <v>9</v>
      </c>
      <c r="I131">
        <v>6</v>
      </c>
      <c r="J131">
        <v>1.5</v>
      </c>
      <c r="K131" s="10">
        <f t="shared" ref="K131:K134" si="31">ROUND(((22+3*C131)*C131+14*(D131)+10*(E131+J131)+7*(F131)+4*(G131)+2*H131+1*I131)*N131,-3)</f>
        <v>8981000</v>
      </c>
      <c r="L131" s="11" t="str">
        <f>IF(O131&lt;1976,K131*VLOOKUP(O131,MarketInformation!A$1:D$30,3,FALSE),"")</f>
        <v/>
      </c>
      <c r="M131" s="3">
        <v>20000</v>
      </c>
      <c r="N131" s="4">
        <f>VLOOKUP(O131,MarketInformation!A$2:D$40,4,FALSE)</f>
        <v>7278</v>
      </c>
      <c r="O131" s="13">
        <v>1984</v>
      </c>
      <c r="P131" s="21">
        <f t="shared" ref="P131:P134" si="32">SUM(C131:I131)</f>
        <v>52</v>
      </c>
      <c r="Q131" s="22"/>
    </row>
    <row r="132" spans="1:18" x14ac:dyDescent="0.3">
      <c r="A132" t="s">
        <v>91</v>
      </c>
      <c r="B132" t="s">
        <v>219</v>
      </c>
      <c r="C132">
        <v>6</v>
      </c>
      <c r="D132">
        <v>8</v>
      </c>
      <c r="J132">
        <v>15</v>
      </c>
      <c r="K132" s="10">
        <f>ROUND(((22+3*C132)*C132+14*(D132)+10*(E132+J132)+7*(F132)+4*(G132)+2*H132+1*I132)*N132,-3)</f>
        <v>4165000</v>
      </c>
      <c r="L132" s="11" t="str">
        <f>IF(O132&lt;1976,K132*VLOOKUP(O132,MarketInformation!A$1:D$30,3,FALSE),"")</f>
        <v/>
      </c>
      <c r="M132" s="3">
        <v>4000</v>
      </c>
      <c r="N132" s="4">
        <f>VLOOKUP(O132,MarketInformation!A$2:D$40,4,FALSE)</f>
        <v>8297</v>
      </c>
      <c r="O132" s="13">
        <v>1987</v>
      </c>
      <c r="P132" s="21">
        <f>SUM(C132:I132)</f>
        <v>14</v>
      </c>
      <c r="Q132" s="22"/>
    </row>
    <row r="133" spans="1:18" x14ac:dyDescent="0.3">
      <c r="A133" t="s">
        <v>91</v>
      </c>
      <c r="B133" t="s">
        <v>220</v>
      </c>
      <c r="D133">
        <v>24</v>
      </c>
      <c r="E133">
        <v>1</v>
      </c>
      <c r="F133">
        <v>4</v>
      </c>
      <c r="G133">
        <v>11</v>
      </c>
      <c r="H133">
        <v>13</v>
      </c>
      <c r="J133">
        <v>3</v>
      </c>
      <c r="K133" s="10">
        <f>ROUND(((22+3*C133)*C133+14*(D133)+10*(E133+J133)+7*(F133)+4*(G133)+2*H133+1*I133)*N133,-3)</f>
        <v>4269000</v>
      </c>
      <c r="L133" s="11" t="str">
        <f>IF(O133&lt;1976,K133*VLOOKUP(O133,MarketInformation!A$1:D$30,3,FALSE),"")</f>
        <v/>
      </c>
      <c r="M133" s="3">
        <v>6000</v>
      </c>
      <c r="N133" s="4">
        <f>VLOOKUP(O133,MarketInformation!A$2:D$40,4,FALSE)</f>
        <v>9007</v>
      </c>
      <c r="O133" s="13">
        <v>1988</v>
      </c>
      <c r="P133" s="21">
        <f>SUM(C133:I133)</f>
        <v>53</v>
      </c>
      <c r="Q133" s="22"/>
    </row>
    <row r="134" spans="1:18" hidden="1" x14ac:dyDescent="0.3">
      <c r="A134" t="s">
        <v>91</v>
      </c>
      <c r="B134" t="s">
        <v>176</v>
      </c>
      <c r="I134">
        <v>10</v>
      </c>
      <c r="K134" s="10">
        <f t="shared" si="31"/>
        <v>63000</v>
      </c>
      <c r="L134" s="11" t="str">
        <f>IF(O134&lt;1976,K134*VLOOKUP(O134,MarketInformation!A$1:D$30,3,FALSE),"")</f>
        <v/>
      </c>
      <c r="M134" s="3"/>
      <c r="N134" s="4">
        <f>VLOOKUP(O134,MarketInformation!A$2:D$40,4,FALSE)</f>
        <v>6286</v>
      </c>
      <c r="O134" s="13">
        <v>1981</v>
      </c>
      <c r="P134" s="21">
        <f t="shared" si="32"/>
        <v>10</v>
      </c>
      <c r="Q134" s="22"/>
    </row>
    <row r="135" spans="1:18" hidden="1" x14ac:dyDescent="0.3">
      <c r="A135" t="s">
        <v>91</v>
      </c>
      <c r="B135" t="s">
        <v>177</v>
      </c>
      <c r="H135">
        <v>10</v>
      </c>
      <c r="I135">
        <v>5</v>
      </c>
      <c r="K135" s="10">
        <f t="shared" si="30"/>
        <v>182000</v>
      </c>
      <c r="L135" s="11" t="str">
        <f>IF(O135&lt;1976,K135*VLOOKUP(O135,MarketInformation!A$1:D$30,3,FALSE),"")</f>
        <v/>
      </c>
      <c r="M135" s="3"/>
      <c r="N135" s="4">
        <f>VLOOKUP(O135,MarketInformation!A$2:D$40,4,FALSE)</f>
        <v>7278</v>
      </c>
      <c r="O135" s="13">
        <v>1984</v>
      </c>
      <c r="P135" s="21">
        <f t="shared" si="4"/>
        <v>15</v>
      </c>
      <c r="Q135" s="22"/>
    </row>
    <row r="136" spans="1:18" hidden="1" x14ac:dyDescent="0.3">
      <c r="A136" t="s">
        <v>91</v>
      </c>
      <c r="B136" t="s">
        <v>178</v>
      </c>
      <c r="I136">
        <v>7</v>
      </c>
      <c r="K136" s="10">
        <f t="shared" si="30"/>
        <v>51000</v>
      </c>
      <c r="L136" s="11" t="str">
        <f>IF(O136&lt;1976,K136*VLOOKUP(O136,MarketInformation!A$1:D$30,3,FALSE),"")</f>
        <v/>
      </c>
      <c r="M136" s="3"/>
      <c r="N136" s="4">
        <f>VLOOKUP(O136,MarketInformation!A$2:D$40,4,FALSE)</f>
        <v>7278</v>
      </c>
      <c r="O136" s="13">
        <v>1984</v>
      </c>
      <c r="P136" s="21">
        <f t="shared" si="4"/>
        <v>7</v>
      </c>
      <c r="Q136" s="22"/>
    </row>
    <row r="137" spans="1:18" hidden="1" x14ac:dyDescent="0.3">
      <c r="K137" s="10">
        <f t="shared" si="30"/>
        <v>0</v>
      </c>
      <c r="L137" s="11">
        <f>IF(O137&lt;1976,K137*VLOOKUP(O137,MarketInformation!A$1:D$30,3,FALSE),"")</f>
        <v>0</v>
      </c>
      <c r="M137" s="3"/>
      <c r="N137" s="4">
        <f>VLOOKUP(O137,MarketInformation!A$2:D$40,4,FALSE)</f>
        <v>4209</v>
      </c>
      <c r="O137" s="13">
        <v>1970</v>
      </c>
      <c r="P137" s="21">
        <f t="shared" si="4"/>
        <v>0</v>
      </c>
      <c r="Q137" s="22"/>
    </row>
    <row r="138" spans="1:18" hidden="1" x14ac:dyDescent="0.3">
      <c r="A138" t="s">
        <v>12</v>
      </c>
      <c r="B138" t="s">
        <v>13</v>
      </c>
      <c r="D138">
        <v>1</v>
      </c>
      <c r="E138">
        <v>10</v>
      </c>
      <c r="F138">
        <v>5</v>
      </c>
      <c r="G138">
        <v>5</v>
      </c>
      <c r="H138">
        <v>7</v>
      </c>
      <c r="I138">
        <v>4</v>
      </c>
      <c r="K138" s="10">
        <f t="shared" si="30"/>
        <v>787000</v>
      </c>
      <c r="L138" s="11">
        <f>IF(O138&lt;1976,K138*VLOOKUP(O138,MarketInformation!A$1:D$30,3,FALSE),"")</f>
        <v>1844216.5507213599</v>
      </c>
      <c r="M138" s="3"/>
      <c r="N138" s="4">
        <f>VLOOKUP(O138,MarketInformation!A$2:D$40,4,FALSE)</f>
        <v>4209</v>
      </c>
      <c r="O138" s="13">
        <v>1970</v>
      </c>
      <c r="P138" s="21">
        <f t="shared" ref="P138:P201" si="33">SUM(C138:I138)</f>
        <v>32</v>
      </c>
      <c r="Q138" s="22"/>
    </row>
    <row r="139" spans="1:18" hidden="1" x14ac:dyDescent="0.3">
      <c r="A139" t="s">
        <v>12</v>
      </c>
      <c r="B139" t="s">
        <v>14</v>
      </c>
      <c r="D139">
        <v>3</v>
      </c>
      <c r="E139">
        <v>6</v>
      </c>
      <c r="F139">
        <v>6</v>
      </c>
      <c r="G139">
        <v>6</v>
      </c>
      <c r="H139">
        <v>6</v>
      </c>
      <c r="I139">
        <v>23</v>
      </c>
      <c r="J139">
        <v>1</v>
      </c>
      <c r="K139" s="10">
        <f t="shared" si="30"/>
        <v>897000</v>
      </c>
      <c r="L139" s="11">
        <f>IF(O139&lt;1976,K139*VLOOKUP(O139,MarketInformation!A$1:D$30,3,FALSE),"")</f>
        <v>2101985.0647993134</v>
      </c>
      <c r="M139" s="3"/>
      <c r="N139" s="4">
        <f>VLOOKUP(O139,MarketInformation!A$2:D$40,4,FALSE)</f>
        <v>4209</v>
      </c>
      <c r="O139" s="13">
        <v>1970</v>
      </c>
      <c r="P139" s="21">
        <f t="shared" si="33"/>
        <v>50</v>
      </c>
      <c r="Q139" s="22"/>
    </row>
    <row r="140" spans="1:18" hidden="1" x14ac:dyDescent="0.3">
      <c r="A140" t="s">
        <v>12</v>
      </c>
      <c r="B140" t="s">
        <v>15</v>
      </c>
      <c r="D140">
        <v>6</v>
      </c>
      <c r="E140">
        <v>5</v>
      </c>
      <c r="F140">
        <v>6</v>
      </c>
      <c r="G140">
        <v>6</v>
      </c>
      <c r="H140">
        <v>16</v>
      </c>
      <c r="I140">
        <v>11</v>
      </c>
      <c r="J140">
        <v>5.5</v>
      </c>
      <c r="K140" s="10">
        <f t="shared" si="30"/>
        <v>1254000</v>
      </c>
      <c r="L140" s="11">
        <f>IF(O140&lt;1976,K140*VLOOKUP(O140,MarketInformation!A$1:D$30,3,FALSE),"")</f>
        <v>2938561.0604886725</v>
      </c>
      <c r="M140" s="3"/>
      <c r="N140" s="4">
        <f>VLOOKUP(O140,MarketInformation!A$2:D$40,4,FALSE)</f>
        <v>4209</v>
      </c>
      <c r="O140" s="13">
        <v>1970</v>
      </c>
      <c r="P140" s="21">
        <f t="shared" si="33"/>
        <v>50</v>
      </c>
      <c r="Q140" s="22"/>
    </row>
    <row r="141" spans="1:18" hidden="1" x14ac:dyDescent="0.3">
      <c r="A141" t="s">
        <v>12</v>
      </c>
      <c r="B141" t="s">
        <v>16</v>
      </c>
      <c r="F141" s="5"/>
      <c r="G141" s="5">
        <v>1</v>
      </c>
      <c r="H141" s="5">
        <v>2</v>
      </c>
      <c r="I141" s="5">
        <v>5</v>
      </c>
      <c r="J141" s="5">
        <v>4</v>
      </c>
      <c r="K141" s="10">
        <f t="shared" si="30"/>
        <v>223000</v>
      </c>
      <c r="L141" s="11">
        <f>IF(O141&lt;1976,K141*VLOOKUP(O141,MarketInformation!A$1:D$30,3,FALSE),"")</f>
        <v>522567.07853985165</v>
      </c>
      <c r="M141" s="3"/>
      <c r="N141" s="4">
        <f>VLOOKUP(O141,MarketInformation!A$2:D$40,4,FALSE)</f>
        <v>4209</v>
      </c>
      <c r="O141" s="13">
        <v>1970</v>
      </c>
      <c r="P141" s="21">
        <f t="shared" si="33"/>
        <v>8</v>
      </c>
      <c r="Q141" s="6" t="s">
        <v>17</v>
      </c>
      <c r="R141" t="s">
        <v>18</v>
      </c>
    </row>
    <row r="142" spans="1:18" hidden="1" x14ac:dyDescent="0.3">
      <c r="A142" t="s">
        <v>12</v>
      </c>
      <c r="B142" t="s">
        <v>16</v>
      </c>
      <c r="F142" s="5"/>
      <c r="G142" s="5">
        <v>2</v>
      </c>
      <c r="H142" s="5">
        <v>2</v>
      </c>
      <c r="I142" s="5">
        <v>4</v>
      </c>
      <c r="J142" s="5">
        <v>3</v>
      </c>
      <c r="K142" s="10">
        <f t="shared" si="30"/>
        <v>207000</v>
      </c>
      <c r="L142" s="11">
        <f>IF(O142&lt;1976,K142*VLOOKUP(O142,MarketInformation!A$1:D$30,3,FALSE),"")</f>
        <v>484655.78808189073</v>
      </c>
      <c r="M142" s="3"/>
      <c r="N142" s="4">
        <f>VLOOKUP(O142,MarketInformation!A$2:D$40,4,FALSE)</f>
        <v>4490</v>
      </c>
      <c r="O142" s="13">
        <v>1971</v>
      </c>
      <c r="P142" s="21">
        <f t="shared" si="33"/>
        <v>8</v>
      </c>
      <c r="Q142" s="6" t="s">
        <v>19</v>
      </c>
      <c r="R142" t="s">
        <v>20</v>
      </c>
    </row>
    <row r="143" spans="1:18" hidden="1" x14ac:dyDescent="0.3">
      <c r="A143" t="s">
        <v>12</v>
      </c>
      <c r="B143" t="s">
        <v>21</v>
      </c>
      <c r="F143" s="5">
        <v>8</v>
      </c>
      <c r="G143" s="5">
        <v>6</v>
      </c>
      <c r="H143" s="5">
        <v>19</v>
      </c>
      <c r="I143" s="5">
        <v>8</v>
      </c>
      <c r="J143" s="5">
        <v>2</v>
      </c>
      <c r="K143" s="10">
        <f t="shared" si="30"/>
        <v>656000</v>
      </c>
      <c r="L143" s="11">
        <f>IF(O143&lt;1976,K143*VLOOKUP(O143,MarketInformation!A$1:D$30,3,FALSE),"")</f>
        <v>1535913.9950807746</v>
      </c>
      <c r="M143" s="3"/>
      <c r="N143" s="4">
        <f>VLOOKUP(O143,MarketInformation!A$2:D$40,4,FALSE)</f>
        <v>4490</v>
      </c>
      <c r="O143" s="13">
        <v>1971</v>
      </c>
      <c r="P143" s="21">
        <f t="shared" si="33"/>
        <v>41</v>
      </c>
      <c r="Q143" s="22"/>
    </row>
    <row r="144" spans="1:18" hidden="1" x14ac:dyDescent="0.3">
      <c r="A144" t="s">
        <v>12</v>
      </c>
      <c r="B144" t="s">
        <v>22</v>
      </c>
      <c r="F144" s="5">
        <v>3</v>
      </c>
      <c r="G144" s="5">
        <v>8</v>
      </c>
      <c r="H144" s="5">
        <v>7</v>
      </c>
      <c r="I144" s="5">
        <v>8</v>
      </c>
      <c r="J144" s="5">
        <v>4</v>
      </c>
      <c r="K144" s="10">
        <f t="shared" si="30"/>
        <v>516000</v>
      </c>
      <c r="L144" s="11">
        <f>IF(O144&lt;1976,K144*VLOOKUP(O144,MarketInformation!A$1:D$30,3,FALSE),"")</f>
        <v>1208127.4717403653</v>
      </c>
      <c r="M144" s="3"/>
      <c r="N144" s="4">
        <f>VLOOKUP(O144,MarketInformation!A$2:D$40,4,FALSE)</f>
        <v>4490</v>
      </c>
      <c r="O144" s="13">
        <v>1971</v>
      </c>
      <c r="P144" s="21">
        <f t="shared" si="33"/>
        <v>26</v>
      </c>
      <c r="Q144" s="22"/>
    </row>
    <row r="145" spans="1:17" hidden="1" x14ac:dyDescent="0.3">
      <c r="A145" t="s">
        <v>12</v>
      </c>
      <c r="B145" t="s">
        <v>23</v>
      </c>
      <c r="F145" s="5">
        <v>7</v>
      </c>
      <c r="G145" s="5">
        <v>8</v>
      </c>
      <c r="H145" s="5">
        <v>9</v>
      </c>
      <c r="I145" s="5">
        <v>17</v>
      </c>
      <c r="K145" s="10">
        <f t="shared" si="30"/>
        <v>575000</v>
      </c>
      <c r="L145" s="11">
        <f>IF(O145&lt;1976,K145*VLOOKUP(O145,MarketInformation!A$1:D$30,3,FALSE),"")</f>
        <v>1345862.1988565687</v>
      </c>
      <c r="M145" s="3"/>
      <c r="N145" s="4">
        <f>VLOOKUP(O145,MarketInformation!A$2:D$40,4,FALSE)</f>
        <v>4959</v>
      </c>
      <c r="O145" s="13">
        <v>1972</v>
      </c>
      <c r="P145" s="21">
        <f t="shared" si="33"/>
        <v>41</v>
      </c>
      <c r="Q145" s="22"/>
    </row>
    <row r="146" spans="1:17" hidden="1" x14ac:dyDescent="0.3">
      <c r="A146" t="s">
        <v>12</v>
      </c>
      <c r="B146" t="s">
        <v>24</v>
      </c>
      <c r="E146">
        <v>5</v>
      </c>
      <c r="F146" s="5">
        <v>6</v>
      </c>
      <c r="G146" s="5">
        <v>6</v>
      </c>
      <c r="H146" s="5">
        <v>9</v>
      </c>
      <c r="I146" s="5">
        <v>7</v>
      </c>
      <c r="J146" s="5">
        <v>1</v>
      </c>
      <c r="K146" s="10">
        <f t="shared" si="30"/>
        <v>749000</v>
      </c>
      <c r="L146" s="11">
        <f>IF(O146&lt;1976,K146*VLOOKUP(O146,MarketInformation!A$1:D$30,3,FALSE),"")</f>
        <v>1753131.8033801217</v>
      </c>
      <c r="M146" s="3"/>
      <c r="N146" s="4">
        <f>VLOOKUP(O146,MarketInformation!A$2:D$40,4,FALSE)</f>
        <v>4959</v>
      </c>
      <c r="O146" s="13">
        <v>1972</v>
      </c>
      <c r="P146" s="21">
        <f t="shared" si="33"/>
        <v>33</v>
      </c>
      <c r="Q146" s="22"/>
    </row>
    <row r="147" spans="1:17" hidden="1" x14ac:dyDescent="0.3">
      <c r="A147" t="s">
        <v>12</v>
      </c>
      <c r="B147" t="s">
        <v>25</v>
      </c>
      <c r="H147" s="5">
        <v>12</v>
      </c>
      <c r="I147" s="5">
        <v>4</v>
      </c>
      <c r="K147" s="10">
        <f t="shared" si="30"/>
        <v>146000</v>
      </c>
      <c r="L147" s="11">
        <f>IF(O147&lt;1976,K147*VLOOKUP(O147,MarketInformation!A$1:D$30,3,FALSE),"")</f>
        <v>341731.96701401571</v>
      </c>
      <c r="M147" s="3"/>
      <c r="N147" s="4">
        <f>VLOOKUP(O147,MarketInformation!A$2:D$40,4,FALSE)</f>
        <v>5200</v>
      </c>
      <c r="O147" s="13">
        <v>1973</v>
      </c>
      <c r="P147" s="21">
        <f t="shared" si="33"/>
        <v>16</v>
      </c>
      <c r="Q147" s="22"/>
    </row>
    <row r="148" spans="1:17" hidden="1" x14ac:dyDescent="0.3">
      <c r="A148" t="s">
        <v>12</v>
      </c>
      <c r="B148" t="s">
        <v>26</v>
      </c>
      <c r="H148" s="5">
        <v>1</v>
      </c>
      <c r="I148" s="5">
        <v>28</v>
      </c>
      <c r="J148">
        <v>1</v>
      </c>
      <c r="K148" s="10">
        <f t="shared" si="30"/>
        <v>208000</v>
      </c>
      <c r="L148" s="11">
        <f>IF(O148&lt;1976,K148*VLOOKUP(O148,MarketInformation!A$1:D$30,3,FALSE),"")</f>
        <v>486851.02149941964</v>
      </c>
      <c r="M148" s="3"/>
      <c r="N148" s="4">
        <f>VLOOKUP(O148,MarketInformation!A$2:D$40,4,FALSE)</f>
        <v>5200</v>
      </c>
      <c r="O148" s="13">
        <v>1973</v>
      </c>
      <c r="P148" s="21">
        <f t="shared" si="33"/>
        <v>29</v>
      </c>
      <c r="Q148" s="22"/>
    </row>
    <row r="149" spans="1:17" hidden="1" x14ac:dyDescent="0.3">
      <c r="A149" t="s">
        <v>12</v>
      </c>
      <c r="B149" t="s">
        <v>27</v>
      </c>
      <c r="K149" s="10">
        <f t="shared" si="30"/>
        <v>0</v>
      </c>
      <c r="L149" s="11">
        <f>IF(O149&lt;1976,K149*VLOOKUP(O149,MarketInformation!A$1:D$30,3,FALSE),"")</f>
        <v>0</v>
      </c>
      <c r="M149" s="3"/>
      <c r="N149" s="4">
        <f>VLOOKUP(O149,MarketInformation!A$2:D$40,4,FALSE)</f>
        <v>5200</v>
      </c>
      <c r="O149" s="13">
        <v>1973</v>
      </c>
      <c r="P149" s="21">
        <f t="shared" si="33"/>
        <v>0</v>
      </c>
      <c r="Q149" s="22"/>
    </row>
    <row r="150" spans="1:17" hidden="1" x14ac:dyDescent="0.3">
      <c r="A150" t="s">
        <v>12</v>
      </c>
      <c r="B150" t="s">
        <v>28</v>
      </c>
      <c r="F150">
        <v>3</v>
      </c>
      <c r="G150">
        <v>4</v>
      </c>
      <c r="H150">
        <v>7</v>
      </c>
      <c r="I150">
        <v>7</v>
      </c>
      <c r="J150">
        <v>3</v>
      </c>
      <c r="K150" s="10">
        <f t="shared" si="30"/>
        <v>460000</v>
      </c>
      <c r="L150" s="11">
        <f>IF(O150&lt;1976,K150*VLOOKUP(O150,MarketInformation!A$1:D$30,3,FALSE),"")</f>
        <v>1076689.759085255</v>
      </c>
      <c r="M150" s="3"/>
      <c r="N150" s="4">
        <f>VLOOKUP(O150,MarketInformation!A$2:D$40,4,FALSE)</f>
        <v>5227</v>
      </c>
      <c r="O150" s="13">
        <v>1974</v>
      </c>
      <c r="P150" s="21">
        <f t="shared" si="33"/>
        <v>21</v>
      </c>
      <c r="Q150" s="22"/>
    </row>
    <row r="151" spans="1:17" hidden="1" x14ac:dyDescent="0.3">
      <c r="A151" t="s">
        <v>12</v>
      </c>
      <c r="B151" t="s">
        <v>29</v>
      </c>
      <c r="G151">
        <v>3</v>
      </c>
      <c r="H151">
        <v>8</v>
      </c>
      <c r="I151">
        <v>4</v>
      </c>
      <c r="K151" s="10">
        <f t="shared" si="30"/>
        <v>158000</v>
      </c>
      <c r="L151" s="11">
        <f>IF(O151&lt;1976,K151*VLOOKUP(O151,MarketInformation!A$1:D$30,3,FALSE),"")</f>
        <v>369819.52594667452</v>
      </c>
      <c r="M151" s="3"/>
      <c r="N151" s="4">
        <f>VLOOKUP(O151,MarketInformation!A$2:D$40,4,FALSE)</f>
        <v>4946</v>
      </c>
      <c r="O151" s="13">
        <v>1975</v>
      </c>
      <c r="P151" s="21">
        <f t="shared" si="33"/>
        <v>15</v>
      </c>
      <c r="Q151" s="22"/>
    </row>
    <row r="152" spans="1:17" hidden="1" x14ac:dyDescent="0.3">
      <c r="A152" t="s">
        <v>12</v>
      </c>
      <c r="B152" t="s">
        <v>30</v>
      </c>
      <c r="H152">
        <v>3</v>
      </c>
      <c r="I152">
        <v>6</v>
      </c>
      <c r="K152" s="10">
        <f t="shared" si="30"/>
        <v>65000</v>
      </c>
      <c r="L152" s="11" t="str">
        <f>IF(O152&lt;1976,K152*VLOOKUP(O152,MarketInformation!A$1:D$30,3,FALSE),"")</f>
        <v/>
      </c>
      <c r="M152" s="3"/>
      <c r="N152" s="4">
        <f>VLOOKUP(O152,MarketInformation!A$2:D$40,4,FALSE)</f>
        <v>5388</v>
      </c>
      <c r="O152" s="13">
        <v>1976</v>
      </c>
      <c r="P152" s="21">
        <f t="shared" si="33"/>
        <v>9</v>
      </c>
      <c r="Q152" s="22"/>
    </row>
    <row r="153" spans="1:17" hidden="1" x14ac:dyDescent="0.3">
      <c r="A153" t="s">
        <v>12</v>
      </c>
      <c r="B153" t="s">
        <v>31</v>
      </c>
      <c r="K153" s="10">
        <f t="shared" si="30"/>
        <v>0</v>
      </c>
      <c r="L153" s="11" t="str">
        <f>IF(O153&lt;1976,K153*VLOOKUP(O153,MarketInformation!A$1:D$30,3,FALSE),"")</f>
        <v/>
      </c>
      <c r="M153" s="3"/>
      <c r="N153" s="4">
        <f>VLOOKUP(O153,MarketInformation!A$2:D$40,4,FALSE)</f>
        <v>5388</v>
      </c>
      <c r="O153" s="13">
        <v>1976</v>
      </c>
      <c r="P153" s="21">
        <f t="shared" si="33"/>
        <v>0</v>
      </c>
      <c r="Q153" s="22"/>
    </row>
    <row r="154" spans="1:17" x14ac:dyDescent="0.3">
      <c r="A154" t="s">
        <v>32</v>
      </c>
      <c r="B154" t="s">
        <v>33</v>
      </c>
      <c r="G154">
        <v>3</v>
      </c>
      <c r="H154">
        <v>15</v>
      </c>
      <c r="I154">
        <v>9</v>
      </c>
      <c r="J154">
        <v>4</v>
      </c>
      <c r="K154" s="10">
        <f t="shared" si="30"/>
        <v>490000</v>
      </c>
      <c r="L154" s="11" t="str">
        <f>IF(O154&lt;1976,K154*VLOOKUP(O154,MarketInformation!A$1:D$30,3,FALSE),"")</f>
        <v/>
      </c>
      <c r="M154" s="3">
        <v>500</v>
      </c>
      <c r="N154" s="4">
        <f>VLOOKUP(O154,MarketInformation!A$2:D$40,4,FALSE)</f>
        <v>5388</v>
      </c>
      <c r="O154" s="13">
        <v>1976</v>
      </c>
      <c r="P154" s="21">
        <f t="shared" si="33"/>
        <v>27</v>
      </c>
      <c r="Q154" s="22"/>
    </row>
    <row r="155" spans="1:17" x14ac:dyDescent="0.3">
      <c r="A155" t="s">
        <v>32</v>
      </c>
      <c r="B155" t="s">
        <v>34</v>
      </c>
      <c r="H155">
        <v>6</v>
      </c>
      <c r="I155">
        <v>5</v>
      </c>
      <c r="J155">
        <v>0.5</v>
      </c>
      <c r="K155" s="10">
        <f t="shared" si="30"/>
        <v>150000</v>
      </c>
      <c r="L155" s="11" t="str">
        <f>IF(O155&lt;1976,K155*VLOOKUP(O155,MarketInformation!A$1:D$30,3,FALSE),"")</f>
        <v/>
      </c>
      <c r="M155" s="3"/>
      <c r="N155" s="4">
        <f>VLOOKUP(O155,MarketInformation!A$2:D$40,4,FALSE)</f>
        <v>6809</v>
      </c>
      <c r="O155" s="13">
        <v>1977</v>
      </c>
      <c r="P155" s="21">
        <f t="shared" si="33"/>
        <v>11</v>
      </c>
      <c r="Q155" s="22"/>
    </row>
    <row r="156" spans="1:17" x14ac:dyDescent="0.3">
      <c r="A156" t="s">
        <v>32</v>
      </c>
      <c r="B156" t="s">
        <v>35</v>
      </c>
      <c r="F156">
        <v>13</v>
      </c>
      <c r="G156">
        <v>2</v>
      </c>
      <c r="H156">
        <v>13</v>
      </c>
      <c r="I156">
        <v>13</v>
      </c>
      <c r="J156">
        <v>1</v>
      </c>
      <c r="K156" s="10">
        <f t="shared" si="30"/>
        <v>1063000</v>
      </c>
      <c r="L156" s="11" t="str">
        <f>IF(O156&lt;1976,K156*VLOOKUP(O156,MarketInformation!A$1:D$30,3,FALSE),"")</f>
        <v/>
      </c>
      <c r="M156" s="3">
        <v>1000</v>
      </c>
      <c r="N156" s="4">
        <f>VLOOKUP(O156,MarketInformation!A$2:D$40,4,FALSE)</f>
        <v>7184</v>
      </c>
      <c r="O156" s="13">
        <v>1978</v>
      </c>
      <c r="P156" s="21">
        <f t="shared" si="33"/>
        <v>41</v>
      </c>
      <c r="Q156" s="22"/>
    </row>
    <row r="157" spans="1:17" x14ac:dyDescent="0.3">
      <c r="A157" t="s">
        <v>32</v>
      </c>
      <c r="B157" t="s">
        <v>36</v>
      </c>
      <c r="K157" s="10">
        <f t="shared" si="30"/>
        <v>0</v>
      </c>
      <c r="L157" s="11" t="str">
        <f>IF(O157&lt;1976,K157*VLOOKUP(O157,MarketInformation!A$1:D$30,3,FALSE),"")</f>
        <v/>
      </c>
      <c r="M157" s="3"/>
      <c r="N157" s="4">
        <f>VLOOKUP(O157,MarketInformation!A$2:D$40,4,FALSE)</f>
        <v>6313</v>
      </c>
      <c r="O157" s="13">
        <v>1979</v>
      </c>
      <c r="P157" s="21">
        <f t="shared" si="33"/>
        <v>0</v>
      </c>
      <c r="Q157" s="22"/>
    </row>
    <row r="158" spans="1:17" x14ac:dyDescent="0.3">
      <c r="A158" t="s">
        <v>32</v>
      </c>
      <c r="B158" t="s">
        <v>37</v>
      </c>
      <c r="E158">
        <v>4</v>
      </c>
      <c r="F158">
        <v>7</v>
      </c>
      <c r="G158">
        <v>7</v>
      </c>
      <c r="H158">
        <v>6</v>
      </c>
      <c r="I158">
        <v>5</v>
      </c>
      <c r="J158">
        <v>6</v>
      </c>
      <c r="K158" s="10">
        <f t="shared" si="30"/>
        <v>1279000</v>
      </c>
      <c r="L158" s="11" t="str">
        <f>IF(O158&lt;1976,K158*VLOOKUP(O158,MarketInformation!A$1:D$30,3,FALSE),"")</f>
        <v/>
      </c>
      <c r="M158" s="3">
        <v>1000</v>
      </c>
      <c r="N158" s="4">
        <f>VLOOKUP(O158,MarketInformation!A$2:D$40,4,FALSE)</f>
        <v>6594</v>
      </c>
      <c r="O158" s="13">
        <v>1980</v>
      </c>
      <c r="P158" s="21">
        <f t="shared" si="33"/>
        <v>29</v>
      </c>
      <c r="Q158" s="22"/>
    </row>
    <row r="159" spans="1:17" x14ac:dyDescent="0.3">
      <c r="A159" t="s">
        <v>32</v>
      </c>
      <c r="B159" t="s">
        <v>38</v>
      </c>
      <c r="G159">
        <v>8</v>
      </c>
      <c r="H159">
        <v>5</v>
      </c>
      <c r="I159">
        <v>4</v>
      </c>
      <c r="J159">
        <v>3</v>
      </c>
      <c r="K159" s="10">
        <f t="shared" si="30"/>
        <v>478000</v>
      </c>
      <c r="L159" s="11" t="str">
        <f>IF(O159&lt;1976,K159*VLOOKUP(O159,MarketInformation!A$1:D$30,3,FALSE),"")</f>
        <v/>
      </c>
      <c r="M159" s="3">
        <v>500</v>
      </c>
      <c r="N159" s="4">
        <f>VLOOKUP(O159,MarketInformation!A$2:D$40,4,FALSE)</f>
        <v>6286</v>
      </c>
      <c r="O159" s="13">
        <v>1981</v>
      </c>
      <c r="P159" s="21">
        <f t="shared" si="33"/>
        <v>17</v>
      </c>
      <c r="Q159" s="22"/>
    </row>
    <row r="160" spans="1:17" x14ac:dyDescent="0.3">
      <c r="A160" t="s">
        <v>32</v>
      </c>
      <c r="B160" t="s">
        <v>39</v>
      </c>
      <c r="D160">
        <v>3</v>
      </c>
      <c r="E160">
        <v>5</v>
      </c>
      <c r="F160">
        <v>3</v>
      </c>
      <c r="G160">
        <v>4</v>
      </c>
      <c r="H160">
        <v>6</v>
      </c>
      <c r="I160">
        <v>9</v>
      </c>
      <c r="J160">
        <v>0.5</v>
      </c>
      <c r="K160" s="10">
        <f t="shared" si="30"/>
        <v>1128000</v>
      </c>
      <c r="L160" s="11" t="str">
        <f>IF(O160&lt;1976,K160*VLOOKUP(O160,MarketInformation!A$1:D$30,3,FALSE),"")</f>
        <v/>
      </c>
      <c r="M160" s="3">
        <v>2000</v>
      </c>
      <c r="N160" s="4">
        <f>VLOOKUP(O160,MarketInformation!A$2:D$40,4,FALSE)</f>
        <v>7278</v>
      </c>
      <c r="O160" s="13">
        <v>1984</v>
      </c>
      <c r="P160" s="21">
        <f t="shared" si="33"/>
        <v>30</v>
      </c>
      <c r="Q160" s="22"/>
    </row>
    <row r="161" spans="1:17" x14ac:dyDescent="0.3">
      <c r="A161" t="s">
        <v>32</v>
      </c>
      <c r="B161" t="s">
        <v>179</v>
      </c>
      <c r="H161">
        <v>7</v>
      </c>
      <c r="I161">
        <v>4</v>
      </c>
      <c r="K161" s="10">
        <f t="shared" si="30"/>
        <v>166000</v>
      </c>
      <c r="L161" s="11" t="str">
        <f>IF(O161&lt;1976,K161*VLOOKUP(O161,MarketInformation!A$1:D$30,3,FALSE),"")</f>
        <v/>
      </c>
      <c r="M161" s="3"/>
      <c r="N161" s="4">
        <f>VLOOKUP(O161,MarketInformation!A$2:D$40,4,FALSE)</f>
        <v>9221</v>
      </c>
      <c r="O161" s="13">
        <v>1989</v>
      </c>
      <c r="P161" s="21">
        <f t="shared" si="33"/>
        <v>11</v>
      </c>
      <c r="Q161" s="22"/>
    </row>
    <row r="162" spans="1:17" x14ac:dyDescent="0.3">
      <c r="A162" s="28" t="s">
        <v>180</v>
      </c>
      <c r="K162" s="10">
        <f t="shared" si="30"/>
        <v>0</v>
      </c>
      <c r="L162" s="11" t="str">
        <f>IF(O162&lt;1976,K162*VLOOKUP(O162,MarketInformation!A$1:D$30,3,FALSE),"")</f>
        <v/>
      </c>
      <c r="M162" s="3"/>
      <c r="N162" s="4">
        <f>VLOOKUP(O162,MarketInformation!A$2:D$40,4,FALSE)</f>
        <v>6594</v>
      </c>
      <c r="O162" s="13">
        <v>1980</v>
      </c>
      <c r="P162" s="21">
        <f t="shared" si="33"/>
        <v>0</v>
      </c>
      <c r="Q162" s="22"/>
    </row>
    <row r="163" spans="1:17" x14ac:dyDescent="0.3">
      <c r="A163" t="s">
        <v>91</v>
      </c>
      <c r="B163" t="s">
        <v>92</v>
      </c>
      <c r="I163">
        <v>15</v>
      </c>
      <c r="K163" s="10">
        <f t="shared" ref="K163:K226" si="34">ROUND(((22+3*C163)*C163+14*(D163)+10*(E163+J163)+7*(F163)+4*(G163)+2*H163+1*I163)*N163,-3)</f>
        <v>74000</v>
      </c>
      <c r="L163" s="11">
        <f>IF(O163&lt;1976,K163*VLOOKUP(O163,MarketInformation!A$1:D$30,3,FALSE),"")</f>
        <v>173206.61341806274</v>
      </c>
      <c r="M163" s="29">
        <f>K163/K120</f>
        <v>0.1716937354988399</v>
      </c>
      <c r="N163" s="4">
        <f>VLOOKUP(O163,MarketInformation!A$2:D$40,4,FALSE)</f>
        <v>4959</v>
      </c>
      <c r="O163" s="13">
        <v>1972</v>
      </c>
      <c r="P163" s="21">
        <f t="shared" si="33"/>
        <v>15</v>
      </c>
      <c r="Q163" s="22"/>
    </row>
    <row r="164" spans="1:17" x14ac:dyDescent="0.3">
      <c r="A164" t="s">
        <v>91</v>
      </c>
      <c r="B164" t="s">
        <v>93</v>
      </c>
      <c r="F164">
        <v>5</v>
      </c>
      <c r="G164">
        <v>4</v>
      </c>
      <c r="H164">
        <v>7</v>
      </c>
      <c r="I164">
        <v>10</v>
      </c>
      <c r="J164">
        <v>4</v>
      </c>
      <c r="K164" s="10">
        <f t="shared" si="34"/>
        <v>570000</v>
      </c>
      <c r="L164" s="11">
        <f>IF(O164&lt;1976,K164*VLOOKUP(O164,MarketInformation!A$1:D$30,3,FALSE),"")</f>
        <v>1334159.0493012941</v>
      </c>
      <c r="M164" s="29">
        <f>K164/K121</f>
        <v>0.6312292358803987</v>
      </c>
      <c r="N164" s="4">
        <f>VLOOKUP(O164,MarketInformation!A$2:D$40,4,FALSE)</f>
        <v>4959</v>
      </c>
      <c r="O164" s="13">
        <v>1972</v>
      </c>
      <c r="P164" s="21">
        <f t="shared" si="33"/>
        <v>26</v>
      </c>
      <c r="Q164" s="22"/>
    </row>
    <row r="165" spans="1:17" x14ac:dyDescent="0.3">
      <c r="A165" t="s">
        <v>91</v>
      </c>
      <c r="B165" t="s">
        <v>94</v>
      </c>
      <c r="K165" s="10">
        <f t="shared" si="34"/>
        <v>0</v>
      </c>
      <c r="L165" s="11">
        <f>IF(O165&lt;1976,K165*VLOOKUP(O165,MarketInformation!A$1:D$30,3,FALSE),"")</f>
        <v>0</v>
      </c>
      <c r="M165" s="29">
        <f>K165/K122</f>
        <v>0</v>
      </c>
      <c r="N165" s="4">
        <f>VLOOKUP(O165,MarketInformation!A$2:D$40,4,FALSE)</f>
        <v>5200</v>
      </c>
      <c r="O165" s="13">
        <v>1973</v>
      </c>
      <c r="P165" s="21">
        <f t="shared" si="33"/>
        <v>0</v>
      </c>
      <c r="Q165" s="22"/>
    </row>
    <row r="166" spans="1:17" x14ac:dyDescent="0.3">
      <c r="A166" t="s">
        <v>91</v>
      </c>
      <c r="B166" t="s">
        <v>95</v>
      </c>
      <c r="K166" s="10">
        <f t="shared" si="34"/>
        <v>0</v>
      </c>
      <c r="L166" s="11">
        <f>IF(O166&lt;1976,K166*VLOOKUP(O166,MarketInformation!A$1:D$30,3,FALSE),"")</f>
        <v>0</v>
      </c>
      <c r="M166" s="29">
        <f>K166/K123</f>
        <v>0</v>
      </c>
      <c r="N166" s="4">
        <f>VLOOKUP(O166,MarketInformation!A$2:D$40,4,FALSE)</f>
        <v>4946</v>
      </c>
      <c r="O166" s="13">
        <v>1975</v>
      </c>
      <c r="P166" s="21">
        <f t="shared" si="33"/>
        <v>0</v>
      </c>
      <c r="Q166" s="22"/>
    </row>
    <row r="167" spans="1:17" x14ac:dyDescent="0.3">
      <c r="A167" t="s">
        <v>91</v>
      </c>
      <c r="B167" t="s">
        <v>96</v>
      </c>
      <c r="K167" s="10">
        <f t="shared" si="34"/>
        <v>0</v>
      </c>
      <c r="L167" s="11">
        <f>IF(O167&lt;1976,K167*VLOOKUP(O167,MarketInformation!A$1:D$30,3,FALSE),"")</f>
        <v>0</v>
      </c>
      <c r="M167" s="29">
        <f>K167/K124</f>
        <v>0</v>
      </c>
      <c r="N167" s="4">
        <f>VLOOKUP(O167,MarketInformation!A$2:D$40,4,FALSE)</f>
        <v>4946</v>
      </c>
      <c r="O167" s="13">
        <v>1975</v>
      </c>
      <c r="P167" s="21">
        <f t="shared" si="33"/>
        <v>0</v>
      </c>
      <c r="Q167" s="22"/>
    </row>
    <row r="168" spans="1:17" x14ac:dyDescent="0.3">
      <c r="A168" t="s">
        <v>91</v>
      </c>
      <c r="B168" t="s">
        <v>97</v>
      </c>
      <c r="G168">
        <v>4</v>
      </c>
      <c r="H168">
        <v>12</v>
      </c>
      <c r="J168">
        <v>3</v>
      </c>
      <c r="K168" s="10">
        <f t="shared" si="34"/>
        <v>442000</v>
      </c>
      <c r="L168" s="11" t="str">
        <f>IF(O168&lt;1976,K168*VLOOKUP(O168,MarketInformation!A$1:D$30,3,FALSE),"")</f>
        <v/>
      </c>
      <c r="M168" s="29">
        <f>K168/K125</f>
        <v>0.32716506291635827</v>
      </c>
      <c r="N168" s="4">
        <f>VLOOKUP(O168,MarketInformation!A$2:D$40,4,FALSE)</f>
        <v>6313</v>
      </c>
      <c r="O168" s="13">
        <v>1979</v>
      </c>
      <c r="P168" s="21">
        <f t="shared" si="33"/>
        <v>16</v>
      </c>
      <c r="Q168" s="22"/>
    </row>
    <row r="169" spans="1:17" x14ac:dyDescent="0.3">
      <c r="A169" t="s">
        <v>91</v>
      </c>
      <c r="B169" t="s">
        <v>98</v>
      </c>
      <c r="D169">
        <v>3</v>
      </c>
      <c r="E169">
        <v>9</v>
      </c>
      <c r="F169">
        <v>15</v>
      </c>
      <c r="G169">
        <v>13</v>
      </c>
      <c r="H169">
        <v>12</v>
      </c>
      <c r="J169">
        <v>1</v>
      </c>
      <c r="K169" s="10">
        <f t="shared" si="34"/>
        <v>2130000</v>
      </c>
      <c r="L169" s="11" t="str">
        <f>IF(O169&lt;1976,K169*VLOOKUP(O169,MarketInformation!A$1:D$30,3,FALSE),"")</f>
        <v/>
      </c>
      <c r="M169" s="29">
        <f>K169/K126</f>
        <v>0.88972431077694236</v>
      </c>
      <c r="N169" s="4">
        <f>VLOOKUP(O169,MarketInformation!A$2:D$40,4,FALSE)</f>
        <v>6594</v>
      </c>
      <c r="O169" s="13">
        <v>1980</v>
      </c>
      <c r="P169" s="21">
        <f t="shared" si="33"/>
        <v>52</v>
      </c>
      <c r="Q169" s="22"/>
    </row>
    <row r="170" spans="1:17" x14ac:dyDescent="0.3">
      <c r="A170" t="s">
        <v>91</v>
      </c>
      <c r="B170" t="s">
        <v>99</v>
      </c>
      <c r="K170" s="10">
        <f t="shared" si="34"/>
        <v>0</v>
      </c>
      <c r="L170" s="11" t="str">
        <f>IF(O170&lt;1976,K170*VLOOKUP(O170,MarketInformation!A$1:D$30,3,FALSE),"")</f>
        <v/>
      </c>
      <c r="M170" s="29">
        <f>K170/K127</f>
        <v>0</v>
      </c>
      <c r="N170" s="4">
        <f>VLOOKUP(O170,MarketInformation!A$2:D$40,4,FALSE)</f>
        <v>6286</v>
      </c>
      <c r="O170" s="13">
        <v>1981</v>
      </c>
      <c r="P170" s="21">
        <f t="shared" si="33"/>
        <v>0</v>
      </c>
      <c r="Q170" s="22"/>
    </row>
    <row r="171" spans="1:17" x14ac:dyDescent="0.3">
      <c r="A171" t="s">
        <v>91</v>
      </c>
      <c r="B171" t="s">
        <v>100</v>
      </c>
      <c r="K171" s="10">
        <f t="shared" si="34"/>
        <v>0</v>
      </c>
      <c r="L171" s="11" t="str">
        <f>IF(O171&lt;1976,K171*VLOOKUP(O171,MarketInformation!A$1:D$30,3,FALSE),"")</f>
        <v/>
      </c>
      <c r="M171" s="29">
        <f>K171/K128</f>
        <v>0</v>
      </c>
      <c r="N171" s="4">
        <f>VLOOKUP(O171,MarketInformation!A$2:D$40,4,FALSE)</f>
        <v>5991</v>
      </c>
      <c r="O171" s="13">
        <v>1983</v>
      </c>
      <c r="P171" s="21">
        <f t="shared" si="33"/>
        <v>0</v>
      </c>
      <c r="Q171" s="22"/>
    </row>
    <row r="172" spans="1:17" x14ac:dyDescent="0.3">
      <c r="A172" t="s">
        <v>91</v>
      </c>
      <c r="B172" t="s">
        <v>101</v>
      </c>
      <c r="K172" s="10">
        <f t="shared" si="34"/>
        <v>0</v>
      </c>
      <c r="L172" s="11" t="str">
        <f>IF(O172&lt;1976,K172*VLOOKUP(O172,MarketInformation!A$1:D$30,3,FALSE),"")</f>
        <v/>
      </c>
      <c r="M172" s="29">
        <f>K172/K129</f>
        <v>0</v>
      </c>
      <c r="N172" s="4">
        <f>VLOOKUP(O172,MarketInformation!A$2:D$40,4,FALSE)</f>
        <v>7278</v>
      </c>
      <c r="O172" s="13">
        <v>1984</v>
      </c>
      <c r="P172" s="21">
        <f t="shared" si="33"/>
        <v>0</v>
      </c>
      <c r="Q172" s="22"/>
    </row>
    <row r="173" spans="1:17" x14ac:dyDescent="0.3">
      <c r="A173" t="s">
        <v>91</v>
      </c>
      <c r="B173" t="s">
        <v>176</v>
      </c>
      <c r="K173" s="10">
        <f t="shared" si="34"/>
        <v>0</v>
      </c>
      <c r="L173" s="11" t="str">
        <f>IF(O173&lt;1976,K173*VLOOKUP(O173,MarketInformation!A$1:D$30,3,FALSE),"")</f>
        <v/>
      </c>
      <c r="M173" s="29" t="e">
        <f>K173/#REF!</f>
        <v>#REF!</v>
      </c>
      <c r="N173" s="4">
        <f>VLOOKUP(O173,MarketInformation!A$2:D$40,4,FALSE)</f>
        <v>6286</v>
      </c>
      <c r="O173" s="13">
        <v>1981</v>
      </c>
      <c r="P173" s="21">
        <f t="shared" si="33"/>
        <v>0</v>
      </c>
      <c r="Q173" s="22"/>
    </row>
    <row r="174" spans="1:17" x14ac:dyDescent="0.3">
      <c r="A174" t="s">
        <v>91</v>
      </c>
      <c r="B174" t="s">
        <v>177</v>
      </c>
      <c r="H174">
        <v>6</v>
      </c>
      <c r="I174">
        <v>10</v>
      </c>
      <c r="K174" s="10">
        <f t="shared" si="34"/>
        <v>160000</v>
      </c>
      <c r="L174" s="11" t="str">
        <f>IF(O174&lt;1976,K174*VLOOKUP(O174,MarketInformation!A$1:D$30,3,FALSE),"")</f>
        <v/>
      </c>
      <c r="M174" s="29">
        <f t="shared" ref="M174:M200" si="35">K174/K135</f>
        <v>0.87912087912087911</v>
      </c>
      <c r="N174" s="4">
        <f>VLOOKUP(O174,MarketInformation!A$2:D$40,4,FALSE)</f>
        <v>7278</v>
      </c>
      <c r="O174" s="13">
        <v>1984</v>
      </c>
      <c r="P174" s="21">
        <f t="shared" si="33"/>
        <v>16</v>
      </c>
      <c r="Q174" s="22"/>
    </row>
    <row r="175" spans="1:17" x14ac:dyDescent="0.3">
      <c r="A175" t="s">
        <v>91</v>
      </c>
      <c r="B175" t="s">
        <v>178</v>
      </c>
      <c r="K175" s="10">
        <f t="shared" si="34"/>
        <v>0</v>
      </c>
      <c r="L175" s="11" t="str">
        <f>IF(O175&lt;1976,K175*VLOOKUP(O175,MarketInformation!A$1:D$30,3,FALSE),"")</f>
        <v/>
      </c>
      <c r="M175" s="29">
        <f t="shared" si="35"/>
        <v>0</v>
      </c>
      <c r="N175" s="4">
        <f>VLOOKUP(O175,MarketInformation!A$2:D$40,4,FALSE)</f>
        <v>7278</v>
      </c>
      <c r="O175" s="13">
        <v>1984</v>
      </c>
      <c r="P175" s="21">
        <f t="shared" si="33"/>
        <v>0</v>
      </c>
      <c r="Q175" s="22"/>
    </row>
    <row r="176" spans="1:17" x14ac:dyDescent="0.3">
      <c r="K176" s="10" t="e">
        <f t="shared" si="34"/>
        <v>#N/A</v>
      </c>
      <c r="L176" s="11" t="e">
        <f>IF(O176&lt;1976,K176*VLOOKUP(O176,MarketInformation!A$1:D$30,3,FALSE),"")</f>
        <v>#N/A</v>
      </c>
      <c r="M176" s="29" t="e">
        <f t="shared" si="35"/>
        <v>#N/A</v>
      </c>
      <c r="N176" s="4" t="e">
        <f>VLOOKUP(O176,MarketInformation!A$2:D$40,4,FALSE)</f>
        <v>#N/A</v>
      </c>
      <c r="O176" s="13"/>
      <c r="P176" s="21">
        <f t="shared" si="33"/>
        <v>0</v>
      </c>
      <c r="Q176" s="22"/>
    </row>
    <row r="177" spans="1:18" x14ac:dyDescent="0.3">
      <c r="A177" t="s">
        <v>12</v>
      </c>
      <c r="B177" t="s">
        <v>13</v>
      </c>
      <c r="E177">
        <v>1</v>
      </c>
      <c r="F177">
        <v>10</v>
      </c>
      <c r="G177">
        <v>3</v>
      </c>
      <c r="H177">
        <v>8</v>
      </c>
      <c r="I177">
        <v>10</v>
      </c>
      <c r="K177" s="10">
        <f t="shared" si="34"/>
        <v>497000</v>
      </c>
      <c r="L177" s="11">
        <f>IF(O177&lt;1976,K177*VLOOKUP(O177,MarketInformation!A$1:D$30,3,FALSE),"")</f>
        <v>1164645.0136067546</v>
      </c>
      <c r="M177" s="29">
        <f t="shared" si="35"/>
        <v>0.63151207115628971</v>
      </c>
      <c r="N177" s="4">
        <f>VLOOKUP(O177,MarketInformation!A$2:D$40,4,FALSE)</f>
        <v>4209</v>
      </c>
      <c r="O177" s="13">
        <v>1970</v>
      </c>
      <c r="P177" s="21">
        <f t="shared" si="33"/>
        <v>32</v>
      </c>
      <c r="Q177" s="22"/>
    </row>
    <row r="178" spans="1:18" x14ac:dyDescent="0.3">
      <c r="A178" t="s">
        <v>12</v>
      </c>
      <c r="B178" t="s">
        <v>14</v>
      </c>
      <c r="G178">
        <v>6</v>
      </c>
      <c r="H178">
        <v>18</v>
      </c>
      <c r="I178">
        <v>10</v>
      </c>
      <c r="K178" s="10">
        <f t="shared" si="34"/>
        <v>295000</v>
      </c>
      <c r="L178" s="11">
        <f>IF(O178&lt;1976,K178*VLOOKUP(O178,MarketInformation!A$1:D$30,3,FALSE),"")</f>
        <v>691288.28775451228</v>
      </c>
      <c r="M178" s="29">
        <f t="shared" si="35"/>
        <v>0.32887402452619846</v>
      </c>
      <c r="N178" s="4">
        <f>VLOOKUP(O178,MarketInformation!A$2:D$40,4,FALSE)</f>
        <v>4209</v>
      </c>
      <c r="O178" s="13">
        <v>1970</v>
      </c>
      <c r="P178" s="21">
        <f t="shared" si="33"/>
        <v>34</v>
      </c>
      <c r="Q178" s="22"/>
    </row>
    <row r="179" spans="1:18" x14ac:dyDescent="0.3">
      <c r="A179" t="s">
        <v>12</v>
      </c>
      <c r="B179" t="s">
        <v>15</v>
      </c>
      <c r="E179">
        <v>2</v>
      </c>
      <c r="F179">
        <v>3</v>
      </c>
      <c r="G179">
        <v>5</v>
      </c>
      <c r="H179">
        <v>9</v>
      </c>
      <c r="I179">
        <v>10</v>
      </c>
      <c r="J179">
        <v>4</v>
      </c>
      <c r="K179" s="10">
        <f t="shared" si="34"/>
        <v>543000</v>
      </c>
      <c r="L179" s="11">
        <f>IF(O179&lt;1976,K179*VLOOKUP(O179,MarketInformation!A$1:D$30,3,FALSE),"")</f>
        <v>1272439.1194938989</v>
      </c>
      <c r="M179" s="29">
        <f t="shared" si="35"/>
        <v>0.43301435406698563</v>
      </c>
      <c r="N179" s="4">
        <f>VLOOKUP(O179,MarketInformation!A$2:D$40,4,FALSE)</f>
        <v>4209</v>
      </c>
      <c r="O179" s="13">
        <v>1970</v>
      </c>
      <c r="P179" s="21">
        <f t="shared" si="33"/>
        <v>29</v>
      </c>
      <c r="Q179" s="22"/>
    </row>
    <row r="180" spans="1:18" x14ac:dyDescent="0.3">
      <c r="A180" t="s">
        <v>12</v>
      </c>
      <c r="B180" t="s">
        <v>16</v>
      </c>
      <c r="F180" s="5"/>
      <c r="G180" s="5"/>
      <c r="H180" s="5"/>
      <c r="I180" s="5"/>
      <c r="J180" s="5"/>
      <c r="K180" s="10">
        <f t="shared" si="34"/>
        <v>0</v>
      </c>
      <c r="L180" s="11">
        <f>IF(O180&lt;1976,K180*VLOOKUP(O180,MarketInformation!A$1:D$30,3,FALSE),"")</f>
        <v>0</v>
      </c>
      <c r="M180" s="29">
        <f t="shared" si="35"/>
        <v>0</v>
      </c>
      <c r="N180" s="4">
        <f>VLOOKUP(O180,MarketInformation!A$2:D$40,4,FALSE)</f>
        <v>4209</v>
      </c>
      <c r="O180" s="13">
        <v>1970</v>
      </c>
      <c r="P180" s="21">
        <f t="shared" si="33"/>
        <v>0</v>
      </c>
      <c r="Q180" s="6" t="s">
        <v>17</v>
      </c>
      <c r="R180" t="s">
        <v>18</v>
      </c>
    </row>
    <row r="181" spans="1:18" ht="28.8" x14ac:dyDescent="0.3">
      <c r="A181" t="s">
        <v>12</v>
      </c>
      <c r="B181" t="s">
        <v>16</v>
      </c>
      <c r="F181" s="5"/>
      <c r="G181" s="5"/>
      <c r="H181" s="5"/>
      <c r="I181" s="5"/>
      <c r="J181" s="5"/>
      <c r="K181" s="10">
        <f t="shared" si="34"/>
        <v>0</v>
      </c>
      <c r="L181" s="11">
        <f>IF(O181&lt;1976,K181*VLOOKUP(O181,MarketInformation!A$1:D$30,3,FALSE),"")</f>
        <v>0</v>
      </c>
      <c r="M181" s="29">
        <f t="shared" si="35"/>
        <v>0</v>
      </c>
      <c r="N181" s="4">
        <f>VLOOKUP(O181,MarketInformation!A$2:D$40,4,FALSE)</f>
        <v>4490</v>
      </c>
      <c r="O181" s="13">
        <v>1971</v>
      </c>
      <c r="P181" s="21">
        <f t="shared" si="33"/>
        <v>0</v>
      </c>
      <c r="Q181" s="6" t="s">
        <v>19</v>
      </c>
      <c r="R181" t="s">
        <v>20</v>
      </c>
    </row>
    <row r="182" spans="1:18" x14ac:dyDescent="0.3">
      <c r="A182" t="s">
        <v>12</v>
      </c>
      <c r="B182" t="s">
        <v>21</v>
      </c>
      <c r="F182" s="5">
        <v>2</v>
      </c>
      <c r="G182" s="5">
        <v>6</v>
      </c>
      <c r="H182" s="5">
        <v>12</v>
      </c>
      <c r="I182" s="5">
        <v>10</v>
      </c>
      <c r="J182" s="5"/>
      <c r="K182" s="10">
        <f t="shared" si="34"/>
        <v>323000</v>
      </c>
      <c r="L182" s="11">
        <f>IF(O182&lt;1976,K182*VLOOKUP(O182,MarketInformation!A$1:D$30,3,FALSE),"")</f>
        <v>756250.33599251555</v>
      </c>
      <c r="M182" s="29">
        <f t="shared" si="35"/>
        <v>0.4923780487804878</v>
      </c>
      <c r="N182" s="4">
        <f>VLOOKUP(O182,MarketInformation!A$2:D$40,4,FALSE)</f>
        <v>4490</v>
      </c>
      <c r="O182" s="13">
        <v>1971</v>
      </c>
      <c r="P182" s="21">
        <f t="shared" si="33"/>
        <v>30</v>
      </c>
      <c r="Q182" s="22"/>
    </row>
    <row r="183" spans="1:18" x14ac:dyDescent="0.3">
      <c r="A183" t="s">
        <v>12</v>
      </c>
      <c r="B183" t="s">
        <v>22</v>
      </c>
      <c r="F183" s="5"/>
      <c r="G183" s="5">
        <v>4</v>
      </c>
      <c r="H183" s="5">
        <v>8</v>
      </c>
      <c r="I183" s="5">
        <v>10</v>
      </c>
      <c r="J183" s="5">
        <v>3</v>
      </c>
      <c r="K183" s="10">
        <f t="shared" si="34"/>
        <v>323000</v>
      </c>
      <c r="L183" s="11">
        <f>IF(O183&lt;1976,K183*VLOOKUP(O183,MarketInformation!A$1:D$30,3,FALSE),"")</f>
        <v>756250.33599251555</v>
      </c>
      <c r="M183" s="29">
        <f t="shared" si="35"/>
        <v>0.62596899224806202</v>
      </c>
      <c r="N183" s="4">
        <f>VLOOKUP(O183,MarketInformation!A$2:D$40,4,FALSE)</f>
        <v>4490</v>
      </c>
      <c r="O183" s="13">
        <v>1971</v>
      </c>
      <c r="P183" s="21">
        <f t="shared" si="33"/>
        <v>22</v>
      </c>
      <c r="Q183" s="22"/>
    </row>
    <row r="184" spans="1:18" x14ac:dyDescent="0.3">
      <c r="A184" t="s">
        <v>12</v>
      </c>
      <c r="B184" t="s">
        <v>23</v>
      </c>
      <c r="F184" s="5"/>
      <c r="G184" s="5">
        <v>1</v>
      </c>
      <c r="H184" s="5">
        <v>19</v>
      </c>
      <c r="I184" s="5">
        <v>10</v>
      </c>
      <c r="K184" s="10">
        <f t="shared" si="34"/>
        <v>258000</v>
      </c>
      <c r="L184" s="11">
        <f>IF(O184&lt;1976,K184*VLOOKUP(O184,MarketInformation!A$1:D$30,3,FALSE),"")</f>
        <v>603882.51705216477</v>
      </c>
      <c r="M184" s="29">
        <f t="shared" si="35"/>
        <v>0.44869565217391305</v>
      </c>
      <c r="N184" s="4">
        <f>VLOOKUP(O184,MarketInformation!A$2:D$40,4,FALSE)</f>
        <v>4959</v>
      </c>
      <c r="O184" s="13">
        <v>1972</v>
      </c>
      <c r="P184" s="21">
        <f t="shared" si="33"/>
        <v>30</v>
      </c>
      <c r="Q184" s="22"/>
    </row>
    <row r="185" spans="1:18" x14ac:dyDescent="0.3">
      <c r="A185" t="s">
        <v>12</v>
      </c>
      <c r="B185" t="s">
        <v>24</v>
      </c>
      <c r="F185" s="5"/>
      <c r="G185" s="5"/>
      <c r="H185" s="5">
        <v>15</v>
      </c>
      <c r="I185" s="5">
        <v>10</v>
      </c>
      <c r="J185" s="5"/>
      <c r="K185" s="10">
        <f t="shared" si="34"/>
        <v>198000</v>
      </c>
      <c r="L185" s="11">
        <f>IF(O185&lt;1976,K185*VLOOKUP(O185,MarketInformation!A$1:D$30,3,FALSE),"")</f>
        <v>463444.72238887061</v>
      </c>
      <c r="M185" s="29">
        <f t="shared" si="35"/>
        <v>0.2643524699599466</v>
      </c>
      <c r="N185" s="4">
        <f>VLOOKUP(O185,MarketInformation!A$2:D$40,4,FALSE)</f>
        <v>4959</v>
      </c>
      <c r="O185" s="13">
        <v>1972</v>
      </c>
      <c r="P185" s="21">
        <f t="shared" si="33"/>
        <v>25</v>
      </c>
      <c r="Q185" s="22"/>
    </row>
    <row r="186" spans="1:18" x14ac:dyDescent="0.3">
      <c r="A186" t="s">
        <v>12</v>
      </c>
      <c r="B186" t="s">
        <v>25</v>
      </c>
      <c r="H186" s="5">
        <v>9</v>
      </c>
      <c r="I186" s="5">
        <v>10</v>
      </c>
      <c r="K186" s="10">
        <f t="shared" si="34"/>
        <v>146000</v>
      </c>
      <c r="L186" s="11">
        <f>IF(O186&lt;1976,K186*VLOOKUP(O186,MarketInformation!A$1:D$30,3,FALSE),"")</f>
        <v>341731.96701401571</v>
      </c>
      <c r="M186" s="29">
        <f t="shared" si="35"/>
        <v>1</v>
      </c>
      <c r="N186" s="4">
        <f>VLOOKUP(O186,MarketInformation!A$2:D$40,4,FALSE)</f>
        <v>5200</v>
      </c>
      <c r="O186" s="13">
        <v>1973</v>
      </c>
      <c r="P186" s="21">
        <f t="shared" si="33"/>
        <v>19</v>
      </c>
      <c r="Q186" s="22"/>
    </row>
    <row r="187" spans="1:18" x14ac:dyDescent="0.3">
      <c r="A187" t="s">
        <v>12</v>
      </c>
      <c r="B187" t="s">
        <v>26</v>
      </c>
      <c r="H187" s="5"/>
      <c r="I187" s="5">
        <v>10</v>
      </c>
      <c r="K187" s="10">
        <f t="shared" si="34"/>
        <v>52000</v>
      </c>
      <c r="L187" s="11">
        <f>IF(O187&lt;1976,K187*VLOOKUP(O187,MarketInformation!A$1:D$30,3,FALSE),"")</f>
        <v>121712.75537485491</v>
      </c>
      <c r="M187" s="29">
        <f t="shared" si="35"/>
        <v>0.25</v>
      </c>
      <c r="N187" s="4">
        <f>VLOOKUP(O187,MarketInformation!A$2:D$40,4,FALSE)</f>
        <v>5200</v>
      </c>
      <c r="O187" s="13">
        <v>1973</v>
      </c>
      <c r="P187" s="21">
        <f t="shared" si="33"/>
        <v>10</v>
      </c>
      <c r="Q187" s="22"/>
    </row>
    <row r="188" spans="1:18" x14ac:dyDescent="0.3">
      <c r="A188" t="s">
        <v>12</v>
      </c>
      <c r="B188" t="s">
        <v>27</v>
      </c>
      <c r="K188" s="10">
        <f t="shared" si="34"/>
        <v>0</v>
      </c>
      <c r="L188" s="11">
        <f>IF(O188&lt;1976,K188*VLOOKUP(O188,MarketInformation!A$1:D$30,3,FALSE),"")</f>
        <v>0</v>
      </c>
      <c r="M188" s="29" t="e">
        <f t="shared" si="35"/>
        <v>#DIV/0!</v>
      </c>
      <c r="N188" s="4">
        <f>VLOOKUP(O188,MarketInformation!A$2:D$40,4,FALSE)</f>
        <v>5200</v>
      </c>
      <c r="O188" s="13">
        <v>1973</v>
      </c>
      <c r="P188" s="21">
        <f t="shared" si="33"/>
        <v>0</v>
      </c>
      <c r="Q188" s="22"/>
    </row>
    <row r="189" spans="1:18" x14ac:dyDescent="0.3">
      <c r="A189" t="s">
        <v>12</v>
      </c>
      <c r="B189" t="s">
        <v>28</v>
      </c>
      <c r="F189">
        <v>2</v>
      </c>
      <c r="G189">
        <v>8</v>
      </c>
      <c r="H189">
        <v>5</v>
      </c>
      <c r="I189">
        <v>10</v>
      </c>
      <c r="J189">
        <v>4.5</v>
      </c>
      <c r="K189" s="10">
        <f t="shared" si="34"/>
        <v>580000</v>
      </c>
      <c r="L189" s="11">
        <f>IF(O189&lt;1976,K189*VLOOKUP(O189,MarketInformation!A$1:D$30,3,FALSE),"")</f>
        <v>1357565.3484118432</v>
      </c>
      <c r="M189" s="29">
        <f t="shared" si="35"/>
        <v>1.2608695652173914</v>
      </c>
      <c r="N189" s="4">
        <f>VLOOKUP(O189,MarketInformation!A$2:D$40,4,FALSE)</f>
        <v>5227</v>
      </c>
      <c r="O189" s="13">
        <v>1974</v>
      </c>
      <c r="P189" s="21">
        <f t="shared" si="33"/>
        <v>25</v>
      </c>
      <c r="Q189" s="22"/>
    </row>
    <row r="190" spans="1:18" x14ac:dyDescent="0.3">
      <c r="A190" t="s">
        <v>12</v>
      </c>
      <c r="B190" t="s">
        <v>29</v>
      </c>
      <c r="K190" s="10">
        <f t="shared" si="34"/>
        <v>0</v>
      </c>
      <c r="L190" s="11">
        <f>IF(O190&lt;1976,K190*VLOOKUP(O190,MarketInformation!A$1:D$30,3,FALSE),"")</f>
        <v>0</v>
      </c>
      <c r="M190" s="29">
        <f t="shared" si="35"/>
        <v>0</v>
      </c>
      <c r="N190" s="4">
        <f>VLOOKUP(O190,MarketInformation!A$2:D$40,4,FALSE)</f>
        <v>4946</v>
      </c>
      <c r="O190" s="13">
        <v>1975</v>
      </c>
      <c r="P190" s="21">
        <f t="shared" si="33"/>
        <v>0</v>
      </c>
      <c r="Q190" s="22"/>
    </row>
    <row r="191" spans="1:18" x14ac:dyDescent="0.3">
      <c r="A191" t="s">
        <v>12</v>
      </c>
      <c r="B191" t="s">
        <v>30</v>
      </c>
      <c r="K191" s="10">
        <f t="shared" si="34"/>
        <v>0</v>
      </c>
      <c r="L191" s="11" t="str">
        <f>IF(O191&lt;1976,K191*VLOOKUP(O191,MarketInformation!A$1:D$30,3,FALSE),"")</f>
        <v/>
      </c>
      <c r="M191" s="29">
        <f t="shared" si="35"/>
        <v>0</v>
      </c>
      <c r="N191" s="4">
        <f>VLOOKUP(O191,MarketInformation!A$2:D$40,4,FALSE)</f>
        <v>5388</v>
      </c>
      <c r="O191" s="13">
        <v>1976</v>
      </c>
      <c r="P191" s="21">
        <f t="shared" si="33"/>
        <v>0</v>
      </c>
      <c r="Q191" s="22"/>
    </row>
    <row r="192" spans="1:18" x14ac:dyDescent="0.3">
      <c r="A192" t="s">
        <v>12</v>
      </c>
      <c r="B192" t="s">
        <v>31</v>
      </c>
      <c r="K192" s="10">
        <f t="shared" si="34"/>
        <v>0</v>
      </c>
      <c r="L192" s="11" t="str">
        <f>IF(O192&lt;1976,K192*VLOOKUP(O192,MarketInformation!A$1:D$30,3,FALSE),"")</f>
        <v/>
      </c>
      <c r="M192" s="29" t="e">
        <f t="shared" si="35"/>
        <v>#DIV/0!</v>
      </c>
      <c r="N192" s="4">
        <f>VLOOKUP(O192,MarketInformation!A$2:D$40,4,FALSE)</f>
        <v>5388</v>
      </c>
      <c r="O192" s="13">
        <v>1976</v>
      </c>
      <c r="P192" s="21">
        <f t="shared" si="33"/>
        <v>0</v>
      </c>
      <c r="Q192" s="22"/>
    </row>
    <row r="193" spans="1:17" x14ac:dyDescent="0.3">
      <c r="A193" t="s">
        <v>32</v>
      </c>
      <c r="B193" t="s">
        <v>33</v>
      </c>
      <c r="H193">
        <v>11</v>
      </c>
      <c r="I193">
        <v>10</v>
      </c>
      <c r="K193" s="10">
        <f t="shared" si="34"/>
        <v>172000</v>
      </c>
      <c r="L193" s="11" t="str">
        <f>IF(O193&lt;1976,K193*VLOOKUP(O193,MarketInformation!A$1:D$30,3,FALSE),"")</f>
        <v/>
      </c>
      <c r="M193" s="29">
        <f t="shared" si="35"/>
        <v>0.3510204081632653</v>
      </c>
      <c r="N193" s="4">
        <f>VLOOKUP(O193,MarketInformation!A$2:D$40,4,FALSE)</f>
        <v>5388</v>
      </c>
      <c r="O193" s="13">
        <v>1976</v>
      </c>
      <c r="P193" s="21">
        <f t="shared" si="33"/>
        <v>21</v>
      </c>
      <c r="Q193" s="22"/>
    </row>
    <row r="194" spans="1:17" x14ac:dyDescent="0.3">
      <c r="A194" t="s">
        <v>32</v>
      </c>
      <c r="B194" t="s">
        <v>34</v>
      </c>
      <c r="I194">
        <v>5</v>
      </c>
      <c r="K194" s="10">
        <f t="shared" si="34"/>
        <v>34000</v>
      </c>
      <c r="L194" s="11" t="str">
        <f>IF(O194&lt;1976,K194*VLOOKUP(O194,MarketInformation!A$1:D$30,3,FALSE),"")</f>
        <v/>
      </c>
      <c r="M194" s="29">
        <f t="shared" si="35"/>
        <v>0.22666666666666666</v>
      </c>
      <c r="N194" s="4">
        <f>VLOOKUP(O194,MarketInformation!A$2:D$40,4,FALSE)</f>
        <v>6809</v>
      </c>
      <c r="O194" s="13">
        <v>1977</v>
      </c>
      <c r="P194" s="21">
        <f t="shared" si="33"/>
        <v>5</v>
      </c>
      <c r="Q194" s="22"/>
    </row>
    <row r="195" spans="1:17" x14ac:dyDescent="0.3">
      <c r="A195" t="s">
        <v>32</v>
      </c>
      <c r="B195" t="s">
        <v>35</v>
      </c>
      <c r="H195">
        <v>5</v>
      </c>
      <c r="I195">
        <v>25</v>
      </c>
      <c r="K195" s="10">
        <f t="shared" si="34"/>
        <v>251000</v>
      </c>
      <c r="L195" s="11" t="str">
        <f>IF(O195&lt;1976,K195*VLOOKUP(O195,MarketInformation!A$1:D$30,3,FALSE),"")</f>
        <v/>
      </c>
      <c r="M195" s="29">
        <f t="shared" si="35"/>
        <v>0.2361241768579492</v>
      </c>
      <c r="N195" s="4">
        <f>VLOOKUP(O195,MarketInformation!A$2:D$40,4,FALSE)</f>
        <v>7184</v>
      </c>
      <c r="O195" s="13">
        <v>1978</v>
      </c>
      <c r="P195" s="21">
        <f t="shared" si="33"/>
        <v>30</v>
      </c>
      <c r="Q195" s="22"/>
    </row>
    <row r="196" spans="1:17" x14ac:dyDescent="0.3">
      <c r="A196" t="s">
        <v>32</v>
      </c>
      <c r="B196" t="s">
        <v>36</v>
      </c>
      <c r="K196" s="10">
        <f t="shared" si="34"/>
        <v>0</v>
      </c>
      <c r="L196" s="11" t="str">
        <f>IF(O196&lt;1976,K196*VLOOKUP(O196,MarketInformation!A$1:D$30,3,FALSE),"")</f>
        <v/>
      </c>
      <c r="M196" s="29" t="e">
        <f t="shared" si="35"/>
        <v>#DIV/0!</v>
      </c>
      <c r="N196" s="4">
        <f>VLOOKUP(O196,MarketInformation!A$2:D$40,4,FALSE)</f>
        <v>6313</v>
      </c>
      <c r="O196" s="13">
        <v>1979</v>
      </c>
      <c r="P196" s="21">
        <f t="shared" si="33"/>
        <v>0</v>
      </c>
      <c r="Q196" s="22"/>
    </row>
    <row r="197" spans="1:17" x14ac:dyDescent="0.3">
      <c r="A197" t="s">
        <v>32</v>
      </c>
      <c r="B197" t="s">
        <v>37</v>
      </c>
      <c r="G197">
        <v>4</v>
      </c>
      <c r="H197">
        <v>3</v>
      </c>
      <c r="I197">
        <v>10</v>
      </c>
      <c r="J197">
        <v>1</v>
      </c>
      <c r="K197" s="10">
        <f t="shared" si="34"/>
        <v>277000</v>
      </c>
      <c r="L197" s="11" t="str">
        <f>IF(O197&lt;1976,K197*VLOOKUP(O197,MarketInformation!A$1:D$30,3,FALSE),"")</f>
        <v/>
      </c>
      <c r="M197" s="29">
        <f t="shared" si="35"/>
        <v>0.21657544956997654</v>
      </c>
      <c r="N197" s="4">
        <f>VLOOKUP(O197,MarketInformation!A$2:D$40,4,FALSE)</f>
        <v>6594</v>
      </c>
      <c r="O197" s="13">
        <v>1980</v>
      </c>
      <c r="P197" s="21">
        <f t="shared" si="33"/>
        <v>17</v>
      </c>
      <c r="Q197" s="22"/>
    </row>
    <row r="198" spans="1:17" x14ac:dyDescent="0.3">
      <c r="A198" t="s">
        <v>32</v>
      </c>
      <c r="B198" t="s">
        <v>38</v>
      </c>
      <c r="K198" s="10">
        <f t="shared" si="34"/>
        <v>0</v>
      </c>
      <c r="L198" s="11" t="str">
        <f>IF(O198&lt;1976,K198*VLOOKUP(O198,MarketInformation!A$1:D$30,3,FALSE),"")</f>
        <v/>
      </c>
      <c r="M198" s="29">
        <f t="shared" si="35"/>
        <v>0</v>
      </c>
      <c r="N198" s="4">
        <f>VLOOKUP(O198,MarketInformation!A$2:D$40,4,FALSE)</f>
        <v>6286</v>
      </c>
      <c r="O198" s="13">
        <v>1981</v>
      </c>
      <c r="P198" s="21">
        <f t="shared" si="33"/>
        <v>0</v>
      </c>
      <c r="Q198" s="22"/>
    </row>
    <row r="199" spans="1:17" x14ac:dyDescent="0.3">
      <c r="A199" t="s">
        <v>32</v>
      </c>
      <c r="B199" t="s">
        <v>39</v>
      </c>
      <c r="E199">
        <v>3</v>
      </c>
      <c r="F199">
        <v>11</v>
      </c>
      <c r="G199">
        <v>4</v>
      </c>
      <c r="H199">
        <v>10</v>
      </c>
      <c r="I199">
        <v>10</v>
      </c>
      <c r="J199">
        <v>2</v>
      </c>
      <c r="K199" s="10">
        <f t="shared" si="34"/>
        <v>1259000</v>
      </c>
      <c r="L199" s="11" t="str">
        <f>IF(O199&lt;1976,K199*VLOOKUP(O199,MarketInformation!A$1:D$30,3,FALSE),"")</f>
        <v/>
      </c>
      <c r="M199" s="29">
        <f t="shared" si="35"/>
        <v>1.1161347517730495</v>
      </c>
      <c r="N199" s="4">
        <f>VLOOKUP(O199,MarketInformation!A$2:D$40,4,FALSE)</f>
        <v>7278</v>
      </c>
      <c r="O199" s="13">
        <v>1984</v>
      </c>
      <c r="P199" s="21">
        <f t="shared" si="33"/>
        <v>38</v>
      </c>
      <c r="Q199" s="22"/>
    </row>
    <row r="200" spans="1:17" x14ac:dyDescent="0.3">
      <c r="A200" t="s">
        <v>32</v>
      </c>
      <c r="B200" t="s">
        <v>179</v>
      </c>
      <c r="H200">
        <v>6</v>
      </c>
      <c r="I200">
        <v>10</v>
      </c>
      <c r="K200" s="10">
        <f t="shared" si="34"/>
        <v>203000</v>
      </c>
      <c r="L200" s="11" t="str">
        <f>IF(O200&lt;1976,K200*VLOOKUP(O200,MarketInformation!A$1:D$30,3,FALSE),"")</f>
        <v/>
      </c>
      <c r="M200" s="29">
        <f t="shared" si="35"/>
        <v>1.2228915662650603</v>
      </c>
      <c r="N200" s="4">
        <f>VLOOKUP(O200,MarketInformation!A$2:D$40,4,FALSE)</f>
        <v>9221</v>
      </c>
      <c r="O200" s="13">
        <v>1989</v>
      </c>
      <c r="P200" s="21">
        <f t="shared" si="33"/>
        <v>16</v>
      </c>
      <c r="Q200" s="22"/>
    </row>
    <row r="201" spans="1:17" x14ac:dyDescent="0.3">
      <c r="K201" s="10" t="e">
        <f t="shared" si="34"/>
        <v>#N/A</v>
      </c>
      <c r="L201" s="11" t="e">
        <f>IF(O201&lt;1976,K201*VLOOKUP(O201,MarketInformation!A$1:D$30,3,FALSE),"")</f>
        <v>#N/A</v>
      </c>
      <c r="M201" s="3"/>
      <c r="N201" s="4" t="e">
        <f>VLOOKUP(O201,MarketInformation!A$2:D$40,4,FALSE)</f>
        <v>#N/A</v>
      </c>
      <c r="O201" s="13"/>
      <c r="P201" s="21">
        <f t="shared" si="33"/>
        <v>0</v>
      </c>
      <c r="Q201" s="22"/>
    </row>
    <row r="202" spans="1:17" x14ac:dyDescent="0.3">
      <c r="A202" t="s">
        <v>40</v>
      </c>
      <c r="B202" t="s">
        <v>41</v>
      </c>
      <c r="F202" s="5"/>
      <c r="G202" s="5"/>
      <c r="H202" s="5">
        <v>5</v>
      </c>
      <c r="I202" s="5">
        <v>20</v>
      </c>
      <c r="J202">
        <v>0.5</v>
      </c>
      <c r="K202" s="10">
        <f t="shared" si="34"/>
        <v>174000</v>
      </c>
      <c r="L202" s="11">
        <f>IF(O202&lt;1976,K202*VLOOKUP(O202,MarketInformation!A$1:D$30,3,FALSE),"")</f>
        <v>407269.60452355293</v>
      </c>
      <c r="M202" s="3">
        <v>0</v>
      </c>
      <c r="N202" s="4">
        <f>VLOOKUP(O202,MarketInformation!A$2:D$40,4,FALSE)</f>
        <v>4959</v>
      </c>
      <c r="O202" s="13">
        <v>1972</v>
      </c>
      <c r="P202" s="21">
        <f t="shared" ref="P202:P246" si="36">SUM(C202:I202)</f>
        <v>25</v>
      </c>
      <c r="Q202" s="22"/>
    </row>
    <row r="203" spans="1:17" x14ac:dyDescent="0.3">
      <c r="A203" t="s">
        <v>40</v>
      </c>
      <c r="B203" t="s">
        <v>42</v>
      </c>
      <c r="F203" s="5"/>
      <c r="G203" s="5">
        <v>10</v>
      </c>
      <c r="H203" s="5">
        <v>25</v>
      </c>
      <c r="I203" s="5">
        <v>36</v>
      </c>
      <c r="J203">
        <v>2.5</v>
      </c>
      <c r="K203" s="10">
        <f t="shared" si="34"/>
        <v>785000</v>
      </c>
      <c r="L203" s="11">
        <f>IF(O203&lt;1976,K203*VLOOKUP(O203,MarketInformation!A$1:D$30,3,FALSE),"")</f>
        <v>1837394.4801780982</v>
      </c>
      <c r="M203" s="3">
        <v>1000</v>
      </c>
      <c r="N203" s="4">
        <f>VLOOKUP(O203,MarketInformation!A$2:D$40,4,FALSE)</f>
        <v>5200</v>
      </c>
      <c r="O203" s="13">
        <v>1973</v>
      </c>
      <c r="P203" s="21">
        <f t="shared" si="36"/>
        <v>71</v>
      </c>
      <c r="Q203" s="22" t="s">
        <v>43</v>
      </c>
    </row>
    <row r="204" spans="1:17" x14ac:dyDescent="0.3">
      <c r="A204" t="s">
        <v>40</v>
      </c>
      <c r="B204" t="s">
        <v>44</v>
      </c>
      <c r="F204" s="5">
        <v>7</v>
      </c>
      <c r="G204" s="5">
        <v>11</v>
      </c>
      <c r="H204" s="5">
        <v>14</v>
      </c>
      <c r="I204" s="5">
        <v>5</v>
      </c>
      <c r="K204" s="10">
        <f t="shared" si="34"/>
        <v>659000</v>
      </c>
      <c r="L204" s="11">
        <f>IF(O204&lt;1976,K204*VLOOKUP(O204,MarketInformation!A$1:D$30,3,FALSE),"")</f>
        <v>1542475.1113851804</v>
      </c>
      <c r="M204" s="3">
        <v>1000</v>
      </c>
      <c r="N204" s="4">
        <f>VLOOKUP(O204,MarketInformation!A$2:D$40,4,FALSE)</f>
        <v>5227</v>
      </c>
      <c r="O204" s="13">
        <v>1974</v>
      </c>
      <c r="P204" s="21">
        <f t="shared" si="36"/>
        <v>37</v>
      </c>
      <c r="Q204" s="22" t="s">
        <v>45</v>
      </c>
    </row>
    <row r="205" spans="1:17" x14ac:dyDescent="0.3">
      <c r="A205" t="s">
        <v>40</v>
      </c>
      <c r="B205" t="s">
        <v>46</v>
      </c>
      <c r="F205" s="5"/>
      <c r="G205" s="5"/>
      <c r="H205" s="5">
        <v>3</v>
      </c>
      <c r="I205" s="5">
        <v>7</v>
      </c>
      <c r="K205" s="10">
        <f t="shared" si="34"/>
        <v>68000</v>
      </c>
      <c r="L205" s="11">
        <f>IF(O205&lt;1976,K205*VLOOKUP(O205,MarketInformation!A$1:D$30,3,FALSE),"")</f>
        <v>159162.83395173334</v>
      </c>
      <c r="M205" s="3">
        <v>0</v>
      </c>
      <c r="N205" s="4">
        <f>VLOOKUP(O205,MarketInformation!A$2:D$40,4,FALSE)</f>
        <v>5227</v>
      </c>
      <c r="O205" s="13">
        <v>1974</v>
      </c>
      <c r="P205" s="21">
        <f t="shared" si="36"/>
        <v>10</v>
      </c>
      <c r="Q205" s="22"/>
    </row>
    <row r="206" spans="1:17" x14ac:dyDescent="0.3">
      <c r="A206" t="s">
        <v>40</v>
      </c>
      <c r="B206" t="s">
        <v>47</v>
      </c>
      <c r="C206">
        <v>3</v>
      </c>
      <c r="D206">
        <v>9</v>
      </c>
      <c r="E206">
        <v>9</v>
      </c>
      <c r="F206" s="5">
        <v>6</v>
      </c>
      <c r="G206" s="5">
        <v>2</v>
      </c>
      <c r="H206" s="5">
        <v>21</v>
      </c>
      <c r="I206" s="5">
        <v>5</v>
      </c>
      <c r="J206" s="5">
        <v>4</v>
      </c>
      <c r="K206" s="10">
        <f t="shared" si="34"/>
        <v>2206000</v>
      </c>
      <c r="L206" s="11">
        <f>IF(O206&lt;1976,K206*VLOOKUP(O206,MarketInformation!A$1:D$30,3,FALSE),"")</f>
        <v>5163429.5837871134</v>
      </c>
      <c r="M206" s="3">
        <v>3000</v>
      </c>
      <c r="N206" s="4">
        <f>VLOOKUP(O206,MarketInformation!A$2:D$40,4,FALSE)</f>
        <v>4946</v>
      </c>
      <c r="O206" s="13">
        <v>1975</v>
      </c>
      <c r="P206" s="21">
        <f t="shared" si="36"/>
        <v>55</v>
      </c>
      <c r="Q206" s="22" t="s">
        <v>43</v>
      </c>
    </row>
    <row r="207" spans="1:17" x14ac:dyDescent="0.3">
      <c r="A207" t="s">
        <v>40</v>
      </c>
      <c r="B207" t="s">
        <v>48</v>
      </c>
      <c r="C207">
        <v>3</v>
      </c>
      <c r="D207">
        <v>8</v>
      </c>
      <c r="E207">
        <v>2</v>
      </c>
      <c r="F207" s="5">
        <v>3</v>
      </c>
      <c r="G207" s="5">
        <v>4</v>
      </c>
      <c r="H207" s="5">
        <v>6</v>
      </c>
      <c r="I207" s="5">
        <v>28</v>
      </c>
      <c r="J207" s="5">
        <v>16</v>
      </c>
      <c r="K207" s="10">
        <f t="shared" si="34"/>
        <v>2285000</v>
      </c>
      <c r="L207" s="11">
        <f>IF(O207&lt;1976,K207*VLOOKUP(O207,MarketInformation!A$1:D$30,3,FALSE),"")</f>
        <v>5348339.3467604509</v>
      </c>
      <c r="M207" s="3">
        <v>3000</v>
      </c>
      <c r="N207" s="4">
        <f>VLOOKUP(O207,MarketInformation!A$2:D$40,4,FALSE)</f>
        <v>4946</v>
      </c>
      <c r="O207" s="13">
        <v>1975</v>
      </c>
      <c r="P207" s="21">
        <f t="shared" si="36"/>
        <v>54</v>
      </c>
      <c r="Q207" s="22" t="s">
        <v>49</v>
      </c>
    </row>
    <row r="208" spans="1:17" x14ac:dyDescent="0.3">
      <c r="A208" t="s">
        <v>40</v>
      </c>
      <c r="B208" t="s">
        <v>50</v>
      </c>
      <c r="D208">
        <v>8</v>
      </c>
      <c r="E208">
        <v>1</v>
      </c>
      <c r="F208" s="5">
        <v>8</v>
      </c>
      <c r="G208" s="5">
        <v>1</v>
      </c>
      <c r="H208" s="5">
        <v>8</v>
      </c>
      <c r="I208" s="5">
        <v>4</v>
      </c>
      <c r="J208" s="5">
        <v>9</v>
      </c>
      <c r="K208" s="10">
        <f t="shared" si="34"/>
        <v>1573000</v>
      </c>
      <c r="L208" s="11" t="str">
        <f>IF(O208&lt;1976,K208*VLOOKUP(O208,MarketInformation!A$1:D$30,3,FALSE),"")</f>
        <v/>
      </c>
      <c r="M208" s="3">
        <v>2000</v>
      </c>
      <c r="N208" s="4">
        <f>VLOOKUP(O208,MarketInformation!A$2:D$40,4,FALSE)</f>
        <v>5388</v>
      </c>
      <c r="O208" s="13">
        <v>1976</v>
      </c>
      <c r="P208" s="21">
        <f t="shared" si="36"/>
        <v>30</v>
      </c>
      <c r="Q208" s="22" t="s">
        <v>51</v>
      </c>
    </row>
    <row r="209" spans="1:17" x14ac:dyDescent="0.3">
      <c r="A209" t="s">
        <v>40</v>
      </c>
      <c r="B209" t="s">
        <v>52</v>
      </c>
      <c r="D209">
        <v>10</v>
      </c>
      <c r="E209">
        <v>5</v>
      </c>
      <c r="F209" s="5">
        <v>2</v>
      </c>
      <c r="G209" s="5">
        <v>1</v>
      </c>
      <c r="H209" s="5">
        <v>24</v>
      </c>
      <c r="I209" s="5">
        <v>5</v>
      </c>
      <c r="J209" s="5">
        <v>12</v>
      </c>
      <c r="K209" s="10">
        <f t="shared" si="34"/>
        <v>2594000</v>
      </c>
      <c r="L209" s="11" t="str">
        <f>IF(O209&lt;1976,K209*VLOOKUP(O209,MarketInformation!A$1:D$30,3,FALSE),"")</f>
        <v/>
      </c>
      <c r="M209" s="3">
        <v>3000</v>
      </c>
      <c r="N209" s="4">
        <f>VLOOKUP(O209,MarketInformation!A$2:D$40,4,FALSE)</f>
        <v>6809</v>
      </c>
      <c r="O209" s="13">
        <v>1977</v>
      </c>
      <c r="P209" s="21">
        <f t="shared" si="36"/>
        <v>47</v>
      </c>
      <c r="Q209" s="22" t="s">
        <v>53</v>
      </c>
    </row>
    <row r="210" spans="1:17" x14ac:dyDescent="0.3">
      <c r="A210" t="s">
        <v>40</v>
      </c>
      <c r="B210" t="s">
        <v>54</v>
      </c>
      <c r="E210">
        <v>8</v>
      </c>
      <c r="F210" s="5">
        <v>5</v>
      </c>
      <c r="G210" s="5">
        <v>4</v>
      </c>
      <c r="H210" s="5">
        <v>8</v>
      </c>
      <c r="I210" s="5">
        <v>35</v>
      </c>
      <c r="J210" s="5">
        <v>8</v>
      </c>
      <c r="K210" s="10">
        <f t="shared" si="34"/>
        <v>1882000</v>
      </c>
      <c r="L210" s="11" t="str">
        <f>IF(O210&lt;1976,K210*VLOOKUP(O210,MarketInformation!A$1:D$30,3,FALSE),"")</f>
        <v/>
      </c>
      <c r="M210" s="3">
        <v>2000</v>
      </c>
      <c r="N210" s="4">
        <f>VLOOKUP(O210,MarketInformation!A$2:D$40,4,FALSE)</f>
        <v>7184</v>
      </c>
      <c r="O210" s="13">
        <v>1978</v>
      </c>
      <c r="P210" s="21">
        <f t="shared" si="36"/>
        <v>60</v>
      </c>
      <c r="Q210" s="22" t="s">
        <v>51</v>
      </c>
    </row>
    <row r="211" spans="1:17" x14ac:dyDescent="0.3">
      <c r="A211" t="s">
        <v>40</v>
      </c>
      <c r="B211" t="s">
        <v>55</v>
      </c>
      <c r="D211">
        <v>8</v>
      </c>
      <c r="E211">
        <v>7</v>
      </c>
      <c r="F211">
        <v>2</v>
      </c>
      <c r="G211">
        <v>3</v>
      </c>
      <c r="H211">
        <v>9</v>
      </c>
      <c r="I211">
        <v>9</v>
      </c>
      <c r="J211">
        <v>1.5</v>
      </c>
      <c r="K211" s="10">
        <f t="shared" si="34"/>
        <v>1578000</v>
      </c>
      <c r="L211" s="11" t="str">
        <f>IF(O211&lt;1976,K211*VLOOKUP(O211,MarketInformation!A$1:D$30,3,FALSE),"")</f>
        <v/>
      </c>
      <c r="M211" s="3">
        <v>2000</v>
      </c>
      <c r="N211" s="4">
        <f>VLOOKUP(O211,MarketInformation!A$2:D$40,4,FALSE)</f>
        <v>6313</v>
      </c>
      <c r="O211" s="13">
        <v>1979</v>
      </c>
      <c r="P211" s="21">
        <f t="shared" si="36"/>
        <v>38</v>
      </c>
      <c r="Q211" s="22" t="s">
        <v>51</v>
      </c>
    </row>
    <row r="212" spans="1:17" x14ac:dyDescent="0.3">
      <c r="A212" t="s">
        <v>40</v>
      </c>
      <c r="B212" t="s">
        <v>56</v>
      </c>
      <c r="E212">
        <v>2</v>
      </c>
      <c r="F212">
        <v>5</v>
      </c>
      <c r="G212">
        <v>5</v>
      </c>
      <c r="H212">
        <v>5</v>
      </c>
      <c r="I212">
        <v>4</v>
      </c>
      <c r="J212">
        <v>5</v>
      </c>
      <c r="K212" s="10">
        <f t="shared" si="34"/>
        <v>917000</v>
      </c>
      <c r="L212" s="11" t="str">
        <f>IF(O212&lt;1976,K212*VLOOKUP(O212,MarketInformation!A$1:D$30,3,FALSE),"")</f>
        <v/>
      </c>
      <c r="M212" s="3">
        <v>500</v>
      </c>
      <c r="N212" s="4">
        <f>VLOOKUP(O212,MarketInformation!A$2:D$40,4,FALSE)</f>
        <v>6594</v>
      </c>
      <c r="O212" s="13">
        <v>1980</v>
      </c>
      <c r="P212" s="21">
        <f t="shared" si="36"/>
        <v>21</v>
      </c>
      <c r="Q212" s="22"/>
    </row>
    <row r="213" spans="1:17" x14ac:dyDescent="0.3">
      <c r="A213" t="s">
        <v>40</v>
      </c>
      <c r="B213" t="s">
        <v>57</v>
      </c>
      <c r="D213">
        <v>8</v>
      </c>
      <c r="E213">
        <v>2</v>
      </c>
      <c r="F213">
        <v>6</v>
      </c>
      <c r="G213">
        <v>2</v>
      </c>
      <c r="H213">
        <v>3</v>
      </c>
      <c r="I213">
        <v>4</v>
      </c>
      <c r="J213">
        <v>9</v>
      </c>
      <c r="K213" s="10">
        <f t="shared" si="34"/>
        <v>1773000</v>
      </c>
      <c r="L213" s="11" t="str">
        <f>IF(O213&lt;1976,K213*VLOOKUP(O213,MarketInformation!A$1:D$30,3,FALSE),"")</f>
        <v/>
      </c>
      <c r="M213" s="3">
        <v>1000</v>
      </c>
      <c r="N213" s="4">
        <f>VLOOKUP(O213,MarketInformation!A$2:D$40,4,FALSE)</f>
        <v>6286</v>
      </c>
      <c r="O213" s="13">
        <v>1981</v>
      </c>
      <c r="P213" s="21">
        <f t="shared" si="36"/>
        <v>25</v>
      </c>
      <c r="Q213" s="22"/>
    </row>
    <row r="214" spans="1:17" x14ac:dyDescent="0.3">
      <c r="A214" t="s">
        <v>40</v>
      </c>
      <c r="B214" t="s">
        <v>58</v>
      </c>
      <c r="F214">
        <v>7</v>
      </c>
      <c r="G214">
        <v>5</v>
      </c>
      <c r="H214">
        <v>3</v>
      </c>
      <c r="I214">
        <v>6</v>
      </c>
      <c r="K214" s="10">
        <f t="shared" si="34"/>
        <v>485000</v>
      </c>
      <c r="L214" s="11" t="str">
        <f>IF(O214&lt;1976,K214*VLOOKUP(O214,MarketInformation!A$1:D$30,3,FALSE),"")</f>
        <v/>
      </c>
      <c r="M214" s="3">
        <v>500</v>
      </c>
      <c r="N214" s="4">
        <f>VLOOKUP(O214,MarketInformation!A$2:D$40,4,FALSE)</f>
        <v>5991</v>
      </c>
      <c r="O214" s="13">
        <v>1983</v>
      </c>
      <c r="P214" s="21">
        <f t="shared" si="36"/>
        <v>21</v>
      </c>
      <c r="Q214" s="22"/>
    </row>
    <row r="215" spans="1:17" x14ac:dyDescent="0.3">
      <c r="A215" t="s">
        <v>40</v>
      </c>
      <c r="B215" t="s">
        <v>59</v>
      </c>
      <c r="G215">
        <v>2</v>
      </c>
      <c r="H215">
        <v>9</v>
      </c>
      <c r="I215">
        <v>5</v>
      </c>
      <c r="J215">
        <v>4</v>
      </c>
      <c r="K215" s="10">
        <f t="shared" si="34"/>
        <v>425000</v>
      </c>
      <c r="L215" s="11" t="str">
        <f>IF(O215&lt;1976,K215*VLOOKUP(O215,MarketInformation!A$1:D$30,3,FALSE),"")</f>
        <v/>
      </c>
      <c r="M215" s="3"/>
      <c r="N215" s="4">
        <f>VLOOKUP(O215,MarketInformation!A$2:D$40,4,FALSE)</f>
        <v>5991</v>
      </c>
      <c r="O215" s="13">
        <v>1983</v>
      </c>
      <c r="P215" s="21">
        <f t="shared" si="36"/>
        <v>16</v>
      </c>
      <c r="Q215" s="22"/>
    </row>
    <row r="216" spans="1:17" x14ac:dyDescent="0.3">
      <c r="A216" t="s">
        <v>40</v>
      </c>
      <c r="B216" t="s">
        <v>60</v>
      </c>
      <c r="G216">
        <v>6</v>
      </c>
      <c r="H216">
        <v>17</v>
      </c>
      <c r="I216">
        <v>5</v>
      </c>
      <c r="J216">
        <v>4</v>
      </c>
      <c r="K216" s="10">
        <f t="shared" si="34"/>
        <v>855000</v>
      </c>
      <c r="L216" s="11" t="str">
        <f>IF(O216&lt;1976,K216*VLOOKUP(O216,MarketInformation!A$1:D$30,3,FALSE),"")</f>
        <v/>
      </c>
      <c r="M216" s="3">
        <v>500</v>
      </c>
      <c r="N216" s="4">
        <f>VLOOKUP(O216,MarketInformation!A$2:D$40,4,FALSE)</f>
        <v>8297</v>
      </c>
      <c r="O216" s="13">
        <v>1987</v>
      </c>
      <c r="P216" s="21">
        <f t="shared" si="36"/>
        <v>28</v>
      </c>
      <c r="Q216" s="22"/>
    </row>
    <row r="217" spans="1:17" hidden="1" x14ac:dyDescent="0.3">
      <c r="E217">
        <v>5</v>
      </c>
      <c r="F217">
        <v>5</v>
      </c>
      <c r="G217">
        <v>5</v>
      </c>
      <c r="H217">
        <v>8</v>
      </c>
      <c r="I217">
        <v>10</v>
      </c>
      <c r="J217">
        <v>0.5</v>
      </c>
      <c r="K217" s="10">
        <f t="shared" si="34"/>
        <v>815000</v>
      </c>
      <c r="L217" s="11" t="str">
        <f>IF(O217&lt;1976,K217*VLOOKUP(O217,MarketInformation!A$1:D$30,3,FALSE),"")</f>
        <v/>
      </c>
      <c r="M217" s="3"/>
      <c r="N217" s="4">
        <f>VLOOKUP(O217,MarketInformation!A$2:D$40,4,FALSE)</f>
        <v>5991</v>
      </c>
      <c r="O217" s="13">
        <v>1983</v>
      </c>
      <c r="P217" s="21">
        <f t="shared" si="36"/>
        <v>33</v>
      </c>
      <c r="Q217" s="22"/>
    </row>
    <row r="218" spans="1:17" hidden="1" x14ac:dyDescent="0.3">
      <c r="A218" t="s">
        <v>61</v>
      </c>
      <c r="B218" t="s">
        <v>61</v>
      </c>
      <c r="F218">
        <v>5</v>
      </c>
      <c r="G218">
        <v>6</v>
      </c>
      <c r="H218">
        <v>11</v>
      </c>
      <c r="I218">
        <v>13</v>
      </c>
      <c r="K218" s="10">
        <f t="shared" si="34"/>
        <v>640000</v>
      </c>
      <c r="L218" s="11" t="str">
        <f>IF(O218&lt;1976,K218*VLOOKUP(O218,MarketInformation!A$1:D$30,3,FALSE),"")</f>
        <v/>
      </c>
      <c r="M218" s="3">
        <v>1000</v>
      </c>
      <c r="N218" s="4">
        <f>VLOOKUP(O218,MarketInformation!A$2:D$40,4,FALSE)</f>
        <v>6809</v>
      </c>
      <c r="O218" s="13">
        <v>1977</v>
      </c>
      <c r="P218" s="21">
        <f t="shared" si="36"/>
        <v>35</v>
      </c>
      <c r="Q218" s="22"/>
    </row>
    <row r="219" spans="1:17" hidden="1" x14ac:dyDescent="0.3">
      <c r="A219" t="s">
        <v>61</v>
      </c>
      <c r="B219" t="s">
        <v>62</v>
      </c>
      <c r="F219">
        <v>7</v>
      </c>
      <c r="G219">
        <v>8</v>
      </c>
      <c r="H219">
        <v>7</v>
      </c>
      <c r="I219">
        <v>13</v>
      </c>
      <c r="J219">
        <v>2</v>
      </c>
      <c r="K219" s="10">
        <f t="shared" si="34"/>
        <v>920000</v>
      </c>
      <c r="L219" s="11" t="str">
        <f>IF(O219&lt;1976,K219*VLOOKUP(O219,MarketInformation!A$1:D$30,3,FALSE),"")</f>
        <v/>
      </c>
      <c r="M219" s="3">
        <v>1000</v>
      </c>
      <c r="N219" s="4">
        <f>VLOOKUP(O219,MarketInformation!A$2:D$40,4,FALSE)</f>
        <v>7184</v>
      </c>
      <c r="O219" s="13">
        <v>1978</v>
      </c>
      <c r="P219" s="21">
        <f t="shared" si="36"/>
        <v>35</v>
      </c>
    </row>
    <row r="220" spans="1:17" hidden="1" x14ac:dyDescent="0.3">
      <c r="A220" t="s">
        <v>61</v>
      </c>
      <c r="B220" t="s">
        <v>63</v>
      </c>
      <c r="D220">
        <v>2</v>
      </c>
      <c r="E220">
        <v>3</v>
      </c>
      <c r="F220">
        <v>3</v>
      </c>
      <c r="G220">
        <v>6</v>
      </c>
      <c r="H220">
        <v>6</v>
      </c>
      <c r="I220">
        <v>11</v>
      </c>
      <c r="J220">
        <v>0.5</v>
      </c>
      <c r="K220" s="10">
        <f t="shared" si="34"/>
        <v>827000</v>
      </c>
      <c r="L220" s="11" t="str">
        <f>IF(O220&lt;1976,K220*VLOOKUP(O220,MarketInformation!A$1:D$30,3,FALSE),"")</f>
        <v/>
      </c>
      <c r="M220" s="3">
        <v>1000</v>
      </c>
      <c r="N220" s="4">
        <f>VLOOKUP(O220,MarketInformation!A$2:D$40,4,FALSE)</f>
        <v>6313</v>
      </c>
      <c r="O220" s="13">
        <v>1979</v>
      </c>
      <c r="P220" s="21">
        <f t="shared" si="36"/>
        <v>31</v>
      </c>
    </row>
    <row r="221" spans="1:17" hidden="1" x14ac:dyDescent="0.3">
      <c r="A221" t="s">
        <v>61</v>
      </c>
      <c r="B221" t="s">
        <v>38</v>
      </c>
      <c r="G221">
        <v>4</v>
      </c>
      <c r="H221">
        <v>7</v>
      </c>
      <c r="I221">
        <v>4</v>
      </c>
      <c r="J221">
        <v>2</v>
      </c>
      <c r="K221" s="10">
        <f t="shared" si="34"/>
        <v>341000</v>
      </c>
      <c r="L221" s="11" t="str">
        <f>IF(O221&lt;1976,K221*VLOOKUP(O221,MarketInformation!A$1:D$30,3,FALSE),"")</f>
        <v/>
      </c>
      <c r="M221" s="3">
        <v>500</v>
      </c>
      <c r="N221" s="4">
        <f>VLOOKUP(O221,MarketInformation!A$2:D$40,4,FALSE)</f>
        <v>6313</v>
      </c>
      <c r="O221" s="13">
        <v>1979</v>
      </c>
      <c r="P221" s="21">
        <f t="shared" si="36"/>
        <v>15</v>
      </c>
    </row>
    <row r="222" spans="1:17" hidden="1" x14ac:dyDescent="0.3">
      <c r="A222" t="s">
        <v>61</v>
      </c>
      <c r="B222" t="s">
        <v>64</v>
      </c>
      <c r="F222">
        <v>8</v>
      </c>
      <c r="G222">
        <v>8</v>
      </c>
      <c r="H222">
        <v>10</v>
      </c>
      <c r="I222">
        <v>8</v>
      </c>
      <c r="J222">
        <v>4</v>
      </c>
      <c r="K222" s="10">
        <f t="shared" si="34"/>
        <v>1029000</v>
      </c>
      <c r="L222" s="11" t="str">
        <f>IF(O222&lt;1976,K222*VLOOKUP(O222,MarketInformation!A$1:D$30,3,FALSE),"")</f>
        <v/>
      </c>
      <c r="M222" s="3">
        <v>1000</v>
      </c>
      <c r="N222" s="4">
        <f>VLOOKUP(O222,MarketInformation!A$2:D$40,4,FALSE)</f>
        <v>6594</v>
      </c>
      <c r="O222" s="13">
        <v>1980</v>
      </c>
      <c r="P222" s="21">
        <f t="shared" si="36"/>
        <v>34</v>
      </c>
    </row>
    <row r="223" spans="1:17" hidden="1" x14ac:dyDescent="0.3">
      <c r="A223" t="s">
        <v>61</v>
      </c>
      <c r="B223" t="s">
        <v>65</v>
      </c>
      <c r="F223">
        <v>2</v>
      </c>
      <c r="G223">
        <v>5</v>
      </c>
      <c r="H223">
        <v>13</v>
      </c>
      <c r="I223">
        <v>7</v>
      </c>
      <c r="J223">
        <v>2</v>
      </c>
      <c r="K223" s="10">
        <f t="shared" si="34"/>
        <v>547000</v>
      </c>
      <c r="L223" s="11" t="str">
        <f>IF(O223&lt;1976,K223*VLOOKUP(O223,MarketInformation!A$1:D$30,3,FALSE),"")</f>
        <v/>
      </c>
      <c r="M223" s="3">
        <v>500</v>
      </c>
      <c r="N223" s="4">
        <f>VLOOKUP(O223,MarketInformation!A$2:D$40,4,FALSE)</f>
        <v>6286</v>
      </c>
      <c r="O223" s="13">
        <v>1981</v>
      </c>
      <c r="P223" s="21">
        <f t="shared" si="36"/>
        <v>27</v>
      </c>
    </row>
    <row r="224" spans="1:17" hidden="1" x14ac:dyDescent="0.3">
      <c r="A224" t="s">
        <v>61</v>
      </c>
      <c r="B224" t="s">
        <v>66</v>
      </c>
      <c r="G224">
        <v>5</v>
      </c>
      <c r="H224">
        <v>16</v>
      </c>
      <c r="I224">
        <v>14</v>
      </c>
      <c r="K224" s="10">
        <f t="shared" si="34"/>
        <v>480000</v>
      </c>
      <c r="L224" s="11" t="str">
        <f>IF(O224&lt;1976,K224*VLOOKUP(O224,MarketInformation!A$1:D$30,3,FALSE),"")</f>
        <v/>
      </c>
      <c r="M224" s="3">
        <v>500</v>
      </c>
      <c r="N224" s="4">
        <f>VLOOKUP(O224,MarketInformation!A$2:D$40,4,FALSE)</f>
        <v>7278</v>
      </c>
      <c r="O224" s="13">
        <v>1984</v>
      </c>
      <c r="P224" s="21">
        <f t="shared" si="36"/>
        <v>35</v>
      </c>
    </row>
    <row r="225" spans="1:17" hidden="1" x14ac:dyDescent="0.3">
      <c r="K225" s="10" t="e">
        <f t="shared" si="34"/>
        <v>#N/A</v>
      </c>
      <c r="L225" s="11" t="e">
        <f>IF(O225&lt;1976,K225*VLOOKUP(O225,MarketInformation!A$1:D$30,3,FALSE),"")</f>
        <v>#N/A</v>
      </c>
      <c r="M225" s="3"/>
      <c r="N225" s="4" t="e">
        <f>VLOOKUP(O225,MarketInformation!A$2:D$40,4,FALSE)</f>
        <v>#N/A</v>
      </c>
      <c r="O225" s="13"/>
      <c r="P225" s="21">
        <f t="shared" si="36"/>
        <v>0</v>
      </c>
    </row>
    <row r="226" spans="1:17" hidden="1" x14ac:dyDescent="0.3">
      <c r="A226" t="s">
        <v>67</v>
      </c>
      <c r="B226" t="s">
        <v>68</v>
      </c>
      <c r="G226">
        <v>4</v>
      </c>
      <c r="H226">
        <v>40</v>
      </c>
      <c r="I226">
        <v>16</v>
      </c>
      <c r="K226" s="10">
        <f t="shared" si="34"/>
        <v>582000</v>
      </c>
      <c r="L226" s="11">
        <f>IF(O226&lt;1976,K226*VLOOKUP(O226,MarketInformation!A$1:D$30,3,FALSE),"")</f>
        <v>1362246.6082339529</v>
      </c>
      <c r="M226" s="3">
        <v>500</v>
      </c>
      <c r="N226" s="4">
        <f>VLOOKUP(O226,MarketInformation!A$2:D$40,4,FALSE)</f>
        <v>5200</v>
      </c>
      <c r="O226" s="13">
        <v>1973</v>
      </c>
      <c r="P226" s="21">
        <f t="shared" si="36"/>
        <v>60</v>
      </c>
      <c r="Q226" s="31" t="s">
        <v>69</v>
      </c>
    </row>
    <row r="227" spans="1:17" hidden="1" x14ac:dyDescent="0.3">
      <c r="A227" t="s">
        <v>67</v>
      </c>
      <c r="B227" t="s">
        <v>70</v>
      </c>
      <c r="H227">
        <v>16</v>
      </c>
      <c r="I227">
        <v>18</v>
      </c>
      <c r="J227">
        <v>1</v>
      </c>
      <c r="K227" s="10">
        <f t="shared" ref="K227:K255" si="37">ROUND(((22+3*C227)*C227+14*(D227)+10*(E227+J227)+7*(F227)+4*(G227)+2*H227+1*I227)*N227,-3)</f>
        <v>314000</v>
      </c>
      <c r="L227" s="11">
        <f>IF(O227&lt;1976,K227*VLOOKUP(O227,MarketInformation!A$1:D$30,3,FALSE),"")</f>
        <v>734957.79207123921</v>
      </c>
      <c r="M227" s="3">
        <v>500</v>
      </c>
      <c r="N227" s="4">
        <f>VLOOKUP(O227,MarketInformation!A$2:D$40,4,FALSE)</f>
        <v>5227</v>
      </c>
      <c r="O227" s="13">
        <v>1974</v>
      </c>
      <c r="P227" s="21">
        <f t="shared" si="36"/>
        <v>34</v>
      </c>
      <c r="Q227" s="31"/>
    </row>
    <row r="228" spans="1:17" hidden="1" x14ac:dyDescent="0.3">
      <c r="A228" t="s">
        <v>67</v>
      </c>
      <c r="B228" t="s">
        <v>71</v>
      </c>
      <c r="F228">
        <v>10</v>
      </c>
      <c r="G228">
        <v>18</v>
      </c>
      <c r="H228">
        <v>10</v>
      </c>
      <c r="I228">
        <v>7</v>
      </c>
      <c r="J228">
        <v>5</v>
      </c>
      <c r="K228" s="10">
        <f t="shared" si="37"/>
        <v>1383000</v>
      </c>
      <c r="L228" s="11" t="str">
        <f>IF(O228&lt;1976,K228*VLOOKUP(O228,MarketInformation!A$1:D$30,3,FALSE),"")</f>
        <v/>
      </c>
      <c r="M228" s="3">
        <v>1000</v>
      </c>
      <c r="N228" s="4">
        <f>VLOOKUP(O228,MarketInformation!A$2:D$40,4,FALSE)</f>
        <v>6313</v>
      </c>
      <c r="O228" s="13">
        <v>1979</v>
      </c>
      <c r="P228" s="21">
        <f t="shared" si="36"/>
        <v>45</v>
      </c>
      <c r="Q228" s="31" t="s">
        <v>72</v>
      </c>
    </row>
    <row r="229" spans="1:17" hidden="1" x14ac:dyDescent="0.3">
      <c r="A229" t="s">
        <v>67</v>
      </c>
      <c r="B229" t="s">
        <v>73</v>
      </c>
      <c r="E229">
        <v>2</v>
      </c>
      <c r="F229">
        <v>9</v>
      </c>
      <c r="G229">
        <v>13</v>
      </c>
      <c r="H229">
        <v>14</v>
      </c>
      <c r="I229">
        <v>6</v>
      </c>
      <c r="J229">
        <v>3.5</v>
      </c>
      <c r="K229" s="10">
        <f t="shared" si="37"/>
        <v>1345000</v>
      </c>
      <c r="L229" s="11" t="str">
        <f>IF(O229&lt;1976,K229*VLOOKUP(O229,MarketInformation!A$1:D$30,3,FALSE),"")</f>
        <v/>
      </c>
      <c r="M229" s="3">
        <v>1000</v>
      </c>
      <c r="N229" s="4">
        <f>VLOOKUP(O229,MarketInformation!A$2:D$40,4,FALSE)</f>
        <v>6594</v>
      </c>
      <c r="O229" s="13">
        <v>1980</v>
      </c>
      <c r="P229" s="21">
        <f t="shared" si="36"/>
        <v>44</v>
      </c>
      <c r="Q229" s="31" t="s">
        <v>72</v>
      </c>
    </row>
    <row r="230" spans="1:17" hidden="1" x14ac:dyDescent="0.3">
      <c r="A230" t="s">
        <v>67</v>
      </c>
      <c r="B230" t="s">
        <v>74</v>
      </c>
      <c r="F230">
        <v>11</v>
      </c>
      <c r="G230">
        <v>19</v>
      </c>
      <c r="H230">
        <v>8</v>
      </c>
      <c r="I230">
        <v>29</v>
      </c>
      <c r="J230">
        <v>4</v>
      </c>
      <c r="K230" s="10">
        <f t="shared" si="37"/>
        <v>1496000</v>
      </c>
      <c r="L230" s="11" t="str">
        <f>IF(O230&lt;1976,K230*VLOOKUP(O230,MarketInformation!A$1:D$30,3,FALSE),"")</f>
        <v/>
      </c>
      <c r="M230" s="3">
        <v>1000</v>
      </c>
      <c r="N230" s="4">
        <f>VLOOKUP(O230,MarketInformation!A$2:D$40,4,FALSE)</f>
        <v>6286</v>
      </c>
      <c r="O230" s="13">
        <v>1981</v>
      </c>
      <c r="P230" s="21">
        <f t="shared" si="36"/>
        <v>67</v>
      </c>
      <c r="Q230" s="31" t="s">
        <v>75</v>
      </c>
    </row>
    <row r="231" spans="1:17" hidden="1" x14ac:dyDescent="0.3">
      <c r="A231" t="s">
        <v>67</v>
      </c>
      <c r="B231" t="s">
        <v>76</v>
      </c>
      <c r="G231">
        <v>12</v>
      </c>
      <c r="H231">
        <v>8</v>
      </c>
      <c r="I231">
        <v>4</v>
      </c>
      <c r="J231">
        <v>3</v>
      </c>
      <c r="K231" s="10">
        <f t="shared" si="37"/>
        <v>579000</v>
      </c>
      <c r="L231" s="11" t="str">
        <f>IF(O231&lt;1976,K231*VLOOKUP(O231,MarketInformation!A$1:D$30,3,FALSE),"")</f>
        <v/>
      </c>
      <c r="M231" s="3">
        <v>500</v>
      </c>
      <c r="N231" s="4">
        <f>VLOOKUP(O231,MarketInformation!A$2:D$40,4,FALSE)</f>
        <v>5911</v>
      </c>
      <c r="O231" s="13">
        <v>1982</v>
      </c>
      <c r="P231" s="21">
        <f t="shared" si="36"/>
        <v>24</v>
      </c>
      <c r="Q231" s="31" t="s">
        <v>77</v>
      </c>
    </row>
    <row r="232" spans="1:17" hidden="1" x14ac:dyDescent="0.3">
      <c r="A232" t="s">
        <v>67</v>
      </c>
      <c r="B232" t="s">
        <v>78</v>
      </c>
      <c r="G232">
        <v>11</v>
      </c>
      <c r="H232">
        <v>19</v>
      </c>
      <c r="I232">
        <v>7</v>
      </c>
      <c r="J232">
        <v>2</v>
      </c>
      <c r="K232" s="10">
        <f t="shared" si="37"/>
        <v>653000</v>
      </c>
      <c r="L232" s="11" t="str">
        <f>IF(O232&lt;1976,K232*VLOOKUP(O232,MarketInformation!A$1:D$30,3,FALSE),"")</f>
        <v/>
      </c>
      <c r="M232" s="3">
        <v>500</v>
      </c>
      <c r="N232" s="4">
        <f>VLOOKUP(O232,MarketInformation!A$2:D$40,4,FALSE)</f>
        <v>5991</v>
      </c>
      <c r="O232" s="13">
        <v>1983</v>
      </c>
      <c r="P232" s="21">
        <f t="shared" si="36"/>
        <v>37</v>
      </c>
      <c r="Q232" s="31" t="s">
        <v>75</v>
      </c>
    </row>
    <row r="233" spans="1:17" hidden="1" x14ac:dyDescent="0.3">
      <c r="A233" t="s">
        <v>67</v>
      </c>
      <c r="B233" t="s">
        <v>79</v>
      </c>
      <c r="F233">
        <v>13</v>
      </c>
      <c r="G233">
        <v>38</v>
      </c>
      <c r="H233">
        <v>11</v>
      </c>
      <c r="I233">
        <v>6</v>
      </c>
      <c r="J233">
        <v>1</v>
      </c>
      <c r="K233" s="10">
        <f t="shared" si="37"/>
        <v>2045000</v>
      </c>
      <c r="L233" s="11" t="str">
        <f>IF(O233&lt;1976,K233*VLOOKUP(O233,MarketInformation!A$1:D$30,3,FALSE),"")</f>
        <v/>
      </c>
      <c r="M233" s="3">
        <v>2000</v>
      </c>
      <c r="N233" s="4">
        <f>VLOOKUP(O233,MarketInformation!A$2:D$40,4,FALSE)</f>
        <v>7278</v>
      </c>
      <c r="O233" s="13">
        <v>1984</v>
      </c>
      <c r="P233" s="21">
        <f t="shared" si="36"/>
        <v>68</v>
      </c>
    </row>
    <row r="234" spans="1:17" x14ac:dyDescent="0.3">
      <c r="K234" s="10"/>
      <c r="L234" s="11"/>
      <c r="M234" s="3"/>
      <c r="N234" s="4"/>
      <c r="O234" s="13"/>
      <c r="P234" s="21"/>
    </row>
    <row r="235" spans="1:17" x14ac:dyDescent="0.3">
      <c r="A235" t="s">
        <v>80</v>
      </c>
      <c r="B235" t="s">
        <v>81</v>
      </c>
      <c r="I235">
        <v>9</v>
      </c>
      <c r="K235" s="10">
        <f t="shared" si="37"/>
        <v>47000</v>
      </c>
      <c r="L235" s="11">
        <f>IF(O235&lt;1976,K235*VLOOKUP(O235,MarketInformation!A$1:D$30,3,FALSE),"")</f>
        <v>110009.60581958039</v>
      </c>
      <c r="M235" s="3">
        <v>500</v>
      </c>
      <c r="N235" s="4">
        <f>VLOOKUP(O235,MarketInformation!A$2:D$40,4,FALSE)</f>
        <v>5227</v>
      </c>
      <c r="O235" s="13">
        <v>1974</v>
      </c>
      <c r="P235" s="21">
        <f t="shared" si="36"/>
        <v>9</v>
      </c>
      <c r="Q235" s="6" t="s">
        <v>216</v>
      </c>
    </row>
    <row r="236" spans="1:17" x14ac:dyDescent="0.3">
      <c r="A236" t="s">
        <v>80</v>
      </c>
      <c r="B236" t="s">
        <v>82</v>
      </c>
      <c r="G236">
        <v>5</v>
      </c>
      <c r="H236">
        <v>13</v>
      </c>
      <c r="I236">
        <v>15</v>
      </c>
      <c r="K236" s="10">
        <f t="shared" si="37"/>
        <v>302000</v>
      </c>
      <c r="L236" s="11">
        <f>IF(O236&lt;1976,K236*VLOOKUP(O236,MarketInformation!A$1:D$30,3,FALSE),"")</f>
        <v>706870.23313858046</v>
      </c>
      <c r="M236" s="3">
        <v>500</v>
      </c>
      <c r="N236" s="4">
        <f>VLOOKUP(O236,MarketInformation!A$2:D$40,4,FALSE)</f>
        <v>4946</v>
      </c>
      <c r="O236" s="13">
        <v>1975</v>
      </c>
      <c r="P236" s="21">
        <f t="shared" si="36"/>
        <v>33</v>
      </c>
      <c r="Q236" s="6" t="s">
        <v>216</v>
      </c>
    </row>
    <row r="237" spans="1:17" x14ac:dyDescent="0.3">
      <c r="A237" t="s">
        <v>80</v>
      </c>
      <c r="B237" t="s">
        <v>83</v>
      </c>
      <c r="G237">
        <v>9</v>
      </c>
      <c r="H237">
        <v>19</v>
      </c>
      <c r="I237">
        <v>4</v>
      </c>
      <c r="J237">
        <v>3</v>
      </c>
      <c r="K237" s="10">
        <f t="shared" si="37"/>
        <v>534000</v>
      </c>
      <c r="L237" s="11">
        <f>IF(O237&lt;1976,K237*VLOOKUP(O237,MarketInformation!A$1:D$30,3,FALSE),"")</f>
        <v>1249896.3725033177</v>
      </c>
      <c r="M237" s="3">
        <v>500</v>
      </c>
      <c r="N237" s="4">
        <f>VLOOKUP(O237,MarketInformation!A$2:D$40,4,FALSE)</f>
        <v>4946</v>
      </c>
      <c r="O237" s="13">
        <v>1975</v>
      </c>
      <c r="P237" s="21">
        <f t="shared" si="36"/>
        <v>32</v>
      </c>
      <c r="Q237" s="6" t="s">
        <v>216</v>
      </c>
    </row>
    <row r="238" spans="1:17" x14ac:dyDescent="0.3">
      <c r="A238" t="s">
        <v>80</v>
      </c>
      <c r="B238" t="s">
        <v>84</v>
      </c>
      <c r="F238">
        <v>13</v>
      </c>
      <c r="G238">
        <v>12</v>
      </c>
      <c r="H238">
        <v>8</v>
      </c>
      <c r="I238">
        <v>6</v>
      </c>
      <c r="J238">
        <v>4.5</v>
      </c>
      <c r="K238" s="10">
        <f t="shared" si="37"/>
        <v>1110000</v>
      </c>
      <c r="L238" s="11" t="str">
        <f>IF(O238&lt;1976,K238*VLOOKUP(O238,MarketInformation!A$1:D$30,3,FALSE),"")</f>
        <v/>
      </c>
      <c r="M238" s="3">
        <v>1000</v>
      </c>
      <c r="N238" s="4">
        <f>VLOOKUP(O238,MarketInformation!A$2:D$40,4,FALSE)</f>
        <v>5388</v>
      </c>
      <c r="O238" s="13">
        <v>1976</v>
      </c>
      <c r="P238" s="21">
        <f t="shared" si="36"/>
        <v>39</v>
      </c>
      <c r="Q238" s="6" t="s">
        <v>216</v>
      </c>
    </row>
    <row r="239" spans="1:17" x14ac:dyDescent="0.3">
      <c r="A239" t="s">
        <v>80</v>
      </c>
      <c r="B239" t="s">
        <v>80</v>
      </c>
      <c r="D239">
        <v>5</v>
      </c>
      <c r="E239">
        <v>14</v>
      </c>
      <c r="F239">
        <v>7</v>
      </c>
      <c r="G239">
        <v>5</v>
      </c>
      <c r="H239">
        <v>9</v>
      </c>
      <c r="I239">
        <v>13</v>
      </c>
      <c r="J239">
        <v>1</v>
      </c>
      <c r="K239" s="10">
        <f t="shared" si="37"/>
        <v>2179000</v>
      </c>
      <c r="L239" s="11" t="str">
        <f>IF(O239&lt;1976,K239*VLOOKUP(O239,MarketInformation!A$1:D$30,3,FALSE),"")</f>
        <v/>
      </c>
      <c r="M239" s="3">
        <v>2000</v>
      </c>
      <c r="N239" s="4">
        <f>VLOOKUP(O239,MarketInformation!A$2:D$40,4,FALSE)</f>
        <v>6809</v>
      </c>
      <c r="O239" s="13">
        <v>1977</v>
      </c>
      <c r="P239" s="21">
        <f t="shared" si="36"/>
        <v>53</v>
      </c>
      <c r="Q239" s="6" t="s">
        <v>216</v>
      </c>
    </row>
    <row r="240" spans="1:17" x14ac:dyDescent="0.3">
      <c r="A240" t="s">
        <v>80</v>
      </c>
      <c r="B240" t="s">
        <v>85</v>
      </c>
      <c r="D240">
        <v>4</v>
      </c>
      <c r="E240">
        <v>2</v>
      </c>
      <c r="F240">
        <v>3</v>
      </c>
      <c r="G240">
        <v>7</v>
      </c>
      <c r="H240">
        <v>5</v>
      </c>
      <c r="I240">
        <v>7</v>
      </c>
      <c r="J240">
        <v>8</v>
      </c>
      <c r="K240" s="10">
        <f t="shared" si="37"/>
        <v>1512000</v>
      </c>
      <c r="L240" s="11" t="str">
        <f>IF(O240&lt;1976,K240*VLOOKUP(O240,MarketInformation!A$1:D$30,3,FALSE),"")</f>
        <v/>
      </c>
      <c r="M240" s="3">
        <v>1000</v>
      </c>
      <c r="N240" s="4">
        <f>VLOOKUP(O240,MarketInformation!A$2:D$40,4,FALSE)</f>
        <v>6809</v>
      </c>
      <c r="O240" s="13">
        <v>1977</v>
      </c>
      <c r="P240" s="21">
        <f t="shared" si="36"/>
        <v>28</v>
      </c>
      <c r="Q240" s="6" t="s">
        <v>216</v>
      </c>
    </row>
    <row r="241" spans="1:17" x14ac:dyDescent="0.3">
      <c r="A241" t="s">
        <v>80</v>
      </c>
      <c r="B241" t="s">
        <v>86</v>
      </c>
      <c r="C241">
        <v>4</v>
      </c>
      <c r="D241">
        <v>6</v>
      </c>
      <c r="E241">
        <v>6</v>
      </c>
      <c r="F241">
        <v>5</v>
      </c>
      <c r="G241">
        <v>2</v>
      </c>
      <c r="H241">
        <v>5</v>
      </c>
      <c r="I241">
        <v>5</v>
      </c>
      <c r="J241">
        <v>0.5</v>
      </c>
      <c r="K241" s="10">
        <f t="shared" si="37"/>
        <v>2464000</v>
      </c>
      <c r="L241" s="11" t="str">
        <f>IF(O241&lt;1976,K241*VLOOKUP(O241,MarketInformation!A$1:D$30,3,FALSE),"")</f>
        <v/>
      </c>
      <c r="M241" s="3">
        <v>3000</v>
      </c>
      <c r="N241" s="4">
        <f>VLOOKUP(O241,MarketInformation!A$2:D$40,4,FALSE)</f>
        <v>7184</v>
      </c>
      <c r="O241" s="13">
        <v>1978</v>
      </c>
      <c r="P241" s="21">
        <f t="shared" si="36"/>
        <v>33</v>
      </c>
      <c r="Q241" s="6" t="s">
        <v>216</v>
      </c>
    </row>
    <row r="242" spans="1:17" x14ac:dyDescent="0.3">
      <c r="A242" t="s">
        <v>80</v>
      </c>
      <c r="B242" t="s">
        <v>23</v>
      </c>
      <c r="G242">
        <v>6</v>
      </c>
      <c r="H242">
        <v>6</v>
      </c>
      <c r="I242">
        <v>8</v>
      </c>
      <c r="J242">
        <v>3.5</v>
      </c>
      <c r="K242" s="10">
        <f t="shared" si="37"/>
        <v>568000</v>
      </c>
      <c r="L242" s="11" t="str">
        <f>IF(O242&lt;1976,K242*VLOOKUP(O242,MarketInformation!A$1:D$30,3,FALSE),"")</f>
        <v/>
      </c>
      <c r="M242" s="3">
        <v>1000</v>
      </c>
      <c r="N242" s="4">
        <f>VLOOKUP(O242,MarketInformation!A$2:D$40,4,FALSE)</f>
        <v>7184</v>
      </c>
      <c r="O242" s="13">
        <v>1978</v>
      </c>
      <c r="P242" s="21">
        <f t="shared" si="36"/>
        <v>20</v>
      </c>
      <c r="Q242" s="6" t="s">
        <v>216</v>
      </c>
    </row>
    <row r="243" spans="1:17" x14ac:dyDescent="0.3">
      <c r="A243" t="s">
        <v>80</v>
      </c>
      <c r="B243" t="s">
        <v>87</v>
      </c>
      <c r="D243">
        <v>6</v>
      </c>
      <c r="E243">
        <v>9</v>
      </c>
      <c r="F243">
        <v>10</v>
      </c>
      <c r="G243">
        <v>5</v>
      </c>
      <c r="H243">
        <v>6</v>
      </c>
      <c r="I243">
        <v>5</v>
      </c>
      <c r="J243">
        <v>7</v>
      </c>
      <c r="K243" s="10">
        <f t="shared" si="37"/>
        <v>2216000</v>
      </c>
      <c r="L243" s="11" t="str">
        <f>IF(O243&lt;1976,K243*VLOOKUP(O243,MarketInformation!A$1:D$30,3,FALSE),"")</f>
        <v/>
      </c>
      <c r="M243" s="3">
        <v>3000</v>
      </c>
      <c r="N243" s="4">
        <f>VLOOKUP(O243,MarketInformation!A$2:D$40,4,FALSE)</f>
        <v>6313</v>
      </c>
      <c r="O243" s="13">
        <v>1979</v>
      </c>
      <c r="P243" s="21">
        <f t="shared" si="36"/>
        <v>41</v>
      </c>
      <c r="Q243" s="6" t="s">
        <v>216</v>
      </c>
    </row>
    <row r="244" spans="1:17" x14ac:dyDescent="0.3">
      <c r="A244" t="s">
        <v>80</v>
      </c>
      <c r="B244" t="s">
        <v>88</v>
      </c>
      <c r="E244">
        <v>5</v>
      </c>
      <c r="F244">
        <v>5</v>
      </c>
      <c r="G244">
        <v>5</v>
      </c>
      <c r="H244">
        <v>8</v>
      </c>
      <c r="I244">
        <v>10</v>
      </c>
      <c r="J244">
        <v>0.5</v>
      </c>
      <c r="K244" s="10">
        <f t="shared" si="37"/>
        <v>897000</v>
      </c>
      <c r="L244" s="11" t="str">
        <f>IF(O244&lt;1976,K244*VLOOKUP(O244,MarketInformation!A$1:D$30,3,FALSE),"")</f>
        <v/>
      </c>
      <c r="M244" s="3">
        <v>1000</v>
      </c>
      <c r="N244" s="4">
        <f>VLOOKUP(O244,MarketInformation!A$2:D$40,4,FALSE)</f>
        <v>6594</v>
      </c>
      <c r="O244" s="13">
        <v>1980</v>
      </c>
      <c r="P244" s="21">
        <f t="shared" si="36"/>
        <v>33</v>
      </c>
      <c r="Q244" s="22"/>
    </row>
    <row r="245" spans="1:17" x14ac:dyDescent="0.3">
      <c r="A245" t="s">
        <v>80</v>
      </c>
      <c r="B245" t="s">
        <v>89</v>
      </c>
      <c r="F245">
        <v>8</v>
      </c>
      <c r="G245">
        <v>11</v>
      </c>
      <c r="H245">
        <v>16</v>
      </c>
      <c r="I245">
        <v>5</v>
      </c>
      <c r="J245">
        <v>2.5</v>
      </c>
      <c r="K245" s="10">
        <f t="shared" si="37"/>
        <v>1018000</v>
      </c>
      <c r="L245" s="11" t="str">
        <f>IF(O245&lt;1976,K245*VLOOKUP(O245,MarketInformation!A$1:D$30,3,FALSE),"")</f>
        <v/>
      </c>
      <c r="M245" s="3">
        <v>1000</v>
      </c>
      <c r="N245" s="4">
        <f>VLOOKUP(O245,MarketInformation!A$2:D$40,4,FALSE)</f>
        <v>6286</v>
      </c>
      <c r="O245" s="13">
        <v>1981</v>
      </c>
      <c r="P245" s="21">
        <f t="shared" si="36"/>
        <v>40</v>
      </c>
    </row>
    <row r="246" spans="1:17" x14ac:dyDescent="0.3">
      <c r="A246" t="s">
        <v>80</v>
      </c>
      <c r="B246" t="s">
        <v>90</v>
      </c>
      <c r="G246">
        <v>4</v>
      </c>
      <c r="H246">
        <v>13</v>
      </c>
      <c r="I246">
        <v>7</v>
      </c>
      <c r="J246">
        <v>2.5</v>
      </c>
      <c r="K246" s="10">
        <f t="shared" si="37"/>
        <v>437000</v>
      </c>
      <c r="L246" s="11" t="str">
        <f>IF(O246&lt;1976,K246*VLOOKUP(O246,MarketInformation!A$1:D$30,3,FALSE),"")</f>
        <v/>
      </c>
      <c r="M246" s="3">
        <v>500</v>
      </c>
      <c r="N246" s="4">
        <f>VLOOKUP(O246,MarketInformation!A$2:D$40,4,FALSE)</f>
        <v>5911</v>
      </c>
      <c r="O246" s="13">
        <v>1982</v>
      </c>
      <c r="P246" s="21">
        <f t="shared" si="36"/>
        <v>24</v>
      </c>
    </row>
    <row r="247" spans="1:17" x14ac:dyDescent="0.3">
      <c r="K247" s="10">
        <f t="shared" si="37"/>
        <v>0</v>
      </c>
      <c r="L247" s="11" t="e">
        <f>IF(O247&lt;1976,K247*VLOOKUP(O247,MarketInformation!A$1:D$30,3,FALSE),"")</f>
        <v>#N/A</v>
      </c>
      <c r="M247" s="3"/>
      <c r="O247" s="13"/>
      <c r="P247" s="21">
        <f t="shared" ref="P247:P255" si="38">SUM(C247:I247)</f>
        <v>0</v>
      </c>
    </row>
    <row r="248" spans="1:17" x14ac:dyDescent="0.3">
      <c r="K248" s="10">
        <f t="shared" si="37"/>
        <v>0</v>
      </c>
      <c r="L248" s="11" t="e">
        <f>IF(O248&lt;1976,K248*VLOOKUP(O248,MarketInformation!A$1:D$30,3,FALSE),"")</f>
        <v>#N/A</v>
      </c>
      <c r="M248" s="3"/>
      <c r="O248" s="13"/>
      <c r="P248" s="21">
        <f t="shared" si="38"/>
        <v>0</v>
      </c>
    </row>
    <row r="249" spans="1:17" x14ac:dyDescent="0.3">
      <c r="K249" s="10">
        <f t="shared" si="37"/>
        <v>0</v>
      </c>
      <c r="L249" s="11" t="e">
        <f>IF(O249&lt;1976,K249*VLOOKUP(O249,MarketInformation!A$1:D$30,3,FALSE),"")</f>
        <v>#N/A</v>
      </c>
      <c r="M249" s="3"/>
      <c r="O249" s="13"/>
      <c r="P249" s="21">
        <f t="shared" si="38"/>
        <v>0</v>
      </c>
    </row>
    <row r="250" spans="1:17" x14ac:dyDescent="0.3">
      <c r="K250" s="10">
        <f t="shared" si="37"/>
        <v>0</v>
      </c>
      <c r="L250" s="11" t="e">
        <f>IF(O250&lt;1976,K250*VLOOKUP(O250,MarketInformation!A$1:D$30,3,FALSE),"")</f>
        <v>#N/A</v>
      </c>
      <c r="M250" s="3"/>
      <c r="O250" s="13"/>
      <c r="P250" s="21">
        <f t="shared" si="38"/>
        <v>0</v>
      </c>
    </row>
    <row r="251" spans="1:17" x14ac:dyDescent="0.3">
      <c r="K251" s="10">
        <f t="shared" si="37"/>
        <v>0</v>
      </c>
      <c r="L251" s="11" t="e">
        <f>IF(O251&lt;1976,K251*VLOOKUP(O251,MarketInformation!A$1:D$30,3,FALSE),"")</f>
        <v>#N/A</v>
      </c>
      <c r="M251" s="3"/>
      <c r="O251" s="13"/>
      <c r="P251" s="21">
        <f t="shared" si="38"/>
        <v>0</v>
      </c>
    </row>
    <row r="252" spans="1:17" x14ac:dyDescent="0.3">
      <c r="K252" s="10">
        <f t="shared" si="37"/>
        <v>0</v>
      </c>
      <c r="L252" s="11" t="e">
        <f>IF(O252&lt;1976,K252*VLOOKUP(O252,MarketInformation!A$1:D$30,3,FALSE),"")</f>
        <v>#N/A</v>
      </c>
      <c r="M252" s="3"/>
      <c r="O252" s="13"/>
      <c r="P252" s="21">
        <f t="shared" si="38"/>
        <v>0</v>
      </c>
    </row>
    <row r="253" spans="1:17" x14ac:dyDescent="0.3">
      <c r="K253" s="10">
        <f t="shared" si="37"/>
        <v>0</v>
      </c>
      <c r="L253" s="11" t="e">
        <f>IF(O253&lt;1976,K253*VLOOKUP(O253,MarketInformation!A$1:D$30,3,FALSE),"")</f>
        <v>#N/A</v>
      </c>
      <c r="M253" s="3"/>
      <c r="O253" s="13"/>
      <c r="P253" s="21">
        <f t="shared" si="38"/>
        <v>0</v>
      </c>
    </row>
    <row r="254" spans="1:17" x14ac:dyDescent="0.3">
      <c r="K254" s="10">
        <f t="shared" si="37"/>
        <v>0</v>
      </c>
      <c r="L254" s="11" t="e">
        <f>IF(O254&lt;1976,K254*VLOOKUP(O254,MarketInformation!A$1:D$30,3,FALSE),"")</f>
        <v>#N/A</v>
      </c>
      <c r="M254" s="3"/>
      <c r="O254" s="13"/>
      <c r="P254" s="21">
        <f t="shared" si="38"/>
        <v>0</v>
      </c>
    </row>
    <row r="255" spans="1:17" x14ac:dyDescent="0.3">
      <c r="K255" s="10">
        <f t="shared" si="37"/>
        <v>0</v>
      </c>
      <c r="L255" s="11" t="e">
        <f>IF(O255&lt;1976,K255*VLOOKUP(O255,MarketInformation!A$1:D$30,3,FALSE),"")</f>
        <v>#N/A</v>
      </c>
      <c r="M255" s="3"/>
      <c r="O255" s="13"/>
      <c r="P255" s="21">
        <f t="shared" si="38"/>
        <v>0</v>
      </c>
    </row>
    <row r="256" spans="1:17" x14ac:dyDescent="0.3">
      <c r="D256" s="7"/>
      <c r="I256" s="7"/>
    </row>
    <row r="257" spans="4:10" x14ac:dyDescent="0.3">
      <c r="D257" s="7"/>
      <c r="H257" s="7"/>
      <c r="I257" s="7"/>
    </row>
    <row r="258" spans="4:10" x14ac:dyDescent="0.3">
      <c r="D258" s="7"/>
      <c r="I258" s="7"/>
    </row>
    <row r="259" spans="4:10" x14ac:dyDescent="0.3">
      <c r="D259" s="7"/>
      <c r="H259" s="7"/>
      <c r="I259" s="7"/>
    </row>
    <row r="260" spans="4:10" x14ac:dyDescent="0.3">
      <c r="D260" s="7"/>
      <c r="J260" s="7"/>
    </row>
    <row r="261" spans="4:10" x14ac:dyDescent="0.3">
      <c r="D261" s="7"/>
      <c r="H261" s="7"/>
      <c r="I261" s="7"/>
    </row>
    <row r="262" spans="4:10" x14ac:dyDescent="0.3">
      <c r="D262" s="7"/>
      <c r="I262" s="7"/>
    </row>
    <row r="263" spans="4:10" x14ac:dyDescent="0.3">
      <c r="D263" s="7"/>
      <c r="H263" s="7"/>
      <c r="I263" s="7"/>
    </row>
    <row r="264" spans="4:10" x14ac:dyDescent="0.3">
      <c r="D264" s="7"/>
    </row>
    <row r="265" spans="4:10" x14ac:dyDescent="0.3">
      <c r="D265" s="7"/>
      <c r="H265" s="7"/>
      <c r="I265" s="7"/>
    </row>
    <row r="266" spans="4:10" x14ac:dyDescent="0.3">
      <c r="D266" s="7"/>
      <c r="I266" s="7"/>
    </row>
    <row r="267" spans="4:10" x14ac:dyDescent="0.3">
      <c r="D267" s="7"/>
      <c r="H267" s="7"/>
      <c r="I267" s="7"/>
    </row>
    <row r="268" spans="4:10" x14ac:dyDescent="0.3">
      <c r="D268" s="7"/>
    </row>
    <row r="269" spans="4:10" x14ac:dyDescent="0.3">
      <c r="D269" s="7"/>
      <c r="H269" s="7"/>
      <c r="I269" s="7"/>
    </row>
    <row r="270" spans="4:10" x14ac:dyDescent="0.3">
      <c r="D270" s="7"/>
      <c r="I270" s="7"/>
    </row>
    <row r="271" spans="4:10" x14ac:dyDescent="0.3">
      <c r="D271" s="7"/>
      <c r="H271" s="7"/>
    </row>
    <row r="272" spans="4:10" x14ac:dyDescent="0.3">
      <c r="D272" s="7"/>
    </row>
    <row r="273" spans="4:9" x14ac:dyDescent="0.3">
      <c r="D273" s="7"/>
      <c r="H273" s="7"/>
      <c r="I273" s="7"/>
    </row>
    <row r="274" spans="4:9" x14ac:dyDescent="0.3">
      <c r="D274" s="7"/>
    </row>
    <row r="275" spans="4:9" x14ac:dyDescent="0.3">
      <c r="D275" s="7"/>
      <c r="H275" s="7"/>
    </row>
    <row r="276" spans="4:9" x14ac:dyDescent="0.3">
      <c r="D276" s="7"/>
    </row>
    <row r="277" spans="4:9" x14ac:dyDescent="0.3">
      <c r="H277" s="7"/>
      <c r="I277" s="7"/>
    </row>
    <row r="278" spans="4:9" x14ac:dyDescent="0.3">
      <c r="D278" s="7"/>
      <c r="I278" s="7"/>
    </row>
    <row r="279" spans="4:9" x14ac:dyDescent="0.3">
      <c r="H279" s="7"/>
      <c r="I279" s="7"/>
    </row>
    <row r="280" spans="4:9" x14ac:dyDescent="0.3">
      <c r="D280" s="7"/>
    </row>
    <row r="281" spans="4:9" x14ac:dyDescent="0.3">
      <c r="D281" s="7"/>
      <c r="H281" s="7"/>
    </row>
    <row r="282" spans="4:9" x14ac:dyDescent="0.3">
      <c r="D282" s="7"/>
    </row>
    <row r="283" spans="4:9" x14ac:dyDescent="0.3">
      <c r="H283" s="7"/>
    </row>
    <row r="284" spans="4:9" x14ac:dyDescent="0.3">
      <c r="D284" s="7"/>
    </row>
    <row r="285" spans="4:9" x14ac:dyDescent="0.3">
      <c r="H285" s="7"/>
    </row>
    <row r="286" spans="4:9" x14ac:dyDescent="0.3">
      <c r="D286" s="7"/>
      <c r="I286" s="7"/>
    </row>
    <row r="288" spans="4:9" x14ac:dyDescent="0.3">
      <c r="D288" s="7"/>
    </row>
    <row r="289" spans="4:9" x14ac:dyDescent="0.3">
      <c r="H289" s="7"/>
    </row>
    <row r="290" spans="4:9" x14ac:dyDescent="0.3">
      <c r="D290" s="7"/>
    </row>
    <row r="291" spans="4:9" x14ac:dyDescent="0.3">
      <c r="H291" s="7"/>
    </row>
    <row r="292" spans="4:9" x14ac:dyDescent="0.3">
      <c r="D292" s="7"/>
      <c r="I292" s="7"/>
    </row>
    <row r="293" spans="4:9" x14ac:dyDescent="0.3">
      <c r="H293" s="7"/>
    </row>
    <row r="294" spans="4:9" x14ac:dyDescent="0.3">
      <c r="D294" s="7"/>
    </row>
    <row r="295" spans="4:9" x14ac:dyDescent="0.3">
      <c r="H295" s="7"/>
    </row>
    <row r="296" spans="4:9" x14ac:dyDescent="0.3">
      <c r="D296" s="7"/>
    </row>
    <row r="297" spans="4:9" x14ac:dyDescent="0.3">
      <c r="H297" s="7"/>
    </row>
    <row r="298" spans="4:9" x14ac:dyDescent="0.3">
      <c r="D298" s="7"/>
    </row>
    <row r="299" spans="4:9" x14ac:dyDescent="0.3">
      <c r="H299" s="7"/>
      <c r="I299" s="7"/>
    </row>
    <row r="300" spans="4:9" x14ac:dyDescent="0.3">
      <c r="D300" s="7"/>
    </row>
    <row r="301" spans="4:9" x14ac:dyDescent="0.3">
      <c r="H301" s="7"/>
    </row>
    <row r="302" spans="4:9" x14ac:dyDescent="0.3">
      <c r="D302" s="7"/>
    </row>
    <row r="303" spans="4:9" x14ac:dyDescent="0.3">
      <c r="H303" s="7"/>
    </row>
    <row r="304" spans="4:9" x14ac:dyDescent="0.3">
      <c r="D304" s="7"/>
    </row>
    <row r="305" spans="4:8" x14ac:dyDescent="0.3">
      <c r="H305" s="7"/>
    </row>
    <row r="306" spans="4:8" x14ac:dyDescent="0.3">
      <c r="D306" s="7"/>
    </row>
    <row r="307" spans="4:8" x14ac:dyDescent="0.3">
      <c r="H307" s="7"/>
    </row>
    <row r="309" spans="4:8" x14ac:dyDescent="0.3">
      <c r="H309" s="7"/>
    </row>
    <row r="311" spans="4:8" x14ac:dyDescent="0.3">
      <c r="H311" s="7"/>
    </row>
    <row r="313" spans="4:8" x14ac:dyDescent="0.3">
      <c r="H313" s="7"/>
    </row>
  </sheetData>
  <pageMargins left="0.7" right="0.7" top="0.75" bottom="0.75" header="0.3" footer="0.3"/>
  <pageSetup paperSize="9" orientation="portrait" r:id="rId1"/>
  <ignoredErrors>
    <ignoredError sqref="P30 P84:P89 P2:P27 P71:P82 P63:P68 P95:P118 P206:P246 P155:P160 P125:P129 P135:P154 P130:P134 P46:P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0" workbookViewId="0">
      <selection activeCell="F35" sqref="F35"/>
    </sheetView>
  </sheetViews>
  <sheetFormatPr baseColWidth="10" defaultRowHeight="14.4" x14ac:dyDescent="0.3"/>
  <cols>
    <col min="1" max="1" width="5" bestFit="1" customWidth="1"/>
    <col min="2" max="2" width="13.88671875" bestFit="1" customWidth="1"/>
    <col min="3" max="3" width="12" bestFit="1" customWidth="1"/>
  </cols>
  <sheetData>
    <row r="1" spans="1:4" x14ac:dyDescent="0.3">
      <c r="A1" t="s">
        <v>11</v>
      </c>
      <c r="B1" t="s">
        <v>181</v>
      </c>
      <c r="C1" t="s">
        <v>183</v>
      </c>
      <c r="D1" t="s">
        <v>182</v>
      </c>
    </row>
    <row r="2" spans="1:4" x14ac:dyDescent="0.3">
      <c r="A2">
        <v>1962</v>
      </c>
      <c r="B2">
        <v>126</v>
      </c>
      <c r="C2">
        <v>1.98</v>
      </c>
      <c r="D2">
        <f>ROUND(D3*B2/B3,0)</f>
        <v>1688</v>
      </c>
    </row>
    <row r="3" spans="1:4" x14ac:dyDescent="0.3">
      <c r="A3">
        <v>1963</v>
      </c>
      <c r="B3">
        <v>128</v>
      </c>
      <c r="C3">
        <v>2.0299999999999998</v>
      </c>
      <c r="D3">
        <f t="shared" ref="D3:D14" si="0">ROUND(D4*B3/B4,0)</f>
        <v>1715</v>
      </c>
    </row>
    <row r="4" spans="1:4" x14ac:dyDescent="0.3">
      <c r="A4">
        <v>1964</v>
      </c>
      <c r="B4">
        <v>138</v>
      </c>
      <c r="C4">
        <v>2.08</v>
      </c>
      <c r="D4">
        <f t="shared" si="0"/>
        <v>1849</v>
      </c>
    </row>
    <row r="5" spans="1:4" x14ac:dyDescent="0.3">
      <c r="A5">
        <v>1965</v>
      </c>
      <c r="B5">
        <v>162</v>
      </c>
      <c r="C5">
        <v>2.13</v>
      </c>
      <c r="D5">
        <f t="shared" si="0"/>
        <v>2171</v>
      </c>
    </row>
    <row r="6" spans="1:4" x14ac:dyDescent="0.3">
      <c r="A6">
        <v>1966</v>
      </c>
      <c r="B6">
        <v>188</v>
      </c>
      <c r="C6">
        <v>2.1800000000000002</v>
      </c>
      <c r="D6">
        <f t="shared" si="0"/>
        <v>2520</v>
      </c>
    </row>
    <row r="7" spans="1:4" x14ac:dyDescent="0.3">
      <c r="A7">
        <v>1967</v>
      </c>
      <c r="B7">
        <v>222</v>
      </c>
      <c r="C7">
        <v>2.23</v>
      </c>
      <c r="D7">
        <f t="shared" si="0"/>
        <v>2976</v>
      </c>
    </row>
    <row r="8" spans="1:4" x14ac:dyDescent="0.3">
      <c r="A8">
        <v>1968</v>
      </c>
      <c r="B8">
        <v>257</v>
      </c>
      <c r="C8">
        <v>2.2799999999999998</v>
      </c>
      <c r="D8">
        <f t="shared" si="0"/>
        <v>3445</v>
      </c>
    </row>
    <row r="9" spans="1:4" x14ac:dyDescent="0.3">
      <c r="A9">
        <v>1969</v>
      </c>
      <c r="B9">
        <v>294</v>
      </c>
      <c r="C9">
        <v>2.32813947916264</v>
      </c>
      <c r="D9">
        <f t="shared" si="0"/>
        <v>3941</v>
      </c>
    </row>
    <row r="10" spans="1:4" x14ac:dyDescent="0.3">
      <c r="A10">
        <v>1970</v>
      </c>
      <c r="B10">
        <v>314</v>
      </c>
      <c r="C10">
        <v>2.3433501279813975</v>
      </c>
      <c r="D10">
        <f t="shared" si="0"/>
        <v>4209</v>
      </c>
    </row>
    <row r="11" spans="1:4" x14ac:dyDescent="0.3">
      <c r="A11">
        <v>1971</v>
      </c>
      <c r="B11">
        <v>335</v>
      </c>
      <c r="C11">
        <v>2.3413323095743515</v>
      </c>
      <c r="D11">
        <f t="shared" si="0"/>
        <v>4490</v>
      </c>
    </row>
    <row r="12" spans="1:4" x14ac:dyDescent="0.3">
      <c r="A12">
        <v>1972</v>
      </c>
      <c r="B12">
        <v>370</v>
      </c>
      <c r="C12">
        <v>2.340629911054902</v>
      </c>
      <c r="D12">
        <f t="shared" si="0"/>
        <v>4959</v>
      </c>
    </row>
    <row r="13" spans="1:4" x14ac:dyDescent="0.3">
      <c r="A13">
        <v>1973</v>
      </c>
      <c r="B13">
        <v>388</v>
      </c>
      <c r="C13">
        <v>2.340629911054902</v>
      </c>
      <c r="D13">
        <v>5200</v>
      </c>
    </row>
    <row r="14" spans="1:4" x14ac:dyDescent="0.3">
      <c r="A14">
        <v>1974</v>
      </c>
      <c r="B14">
        <v>390</v>
      </c>
      <c r="C14">
        <v>2.340629911054902</v>
      </c>
      <c r="D14">
        <f>ROUND(D13*B14/B13,0)</f>
        <v>5227</v>
      </c>
    </row>
    <row r="15" spans="1:4" x14ac:dyDescent="0.3">
      <c r="A15">
        <v>1975</v>
      </c>
      <c r="B15">
        <v>369</v>
      </c>
      <c r="C15">
        <v>2.340629911054902</v>
      </c>
      <c r="D15">
        <f t="shared" ref="D15:D33" si="1">ROUND(D14*B15/B14,0)</f>
        <v>4946</v>
      </c>
    </row>
    <row r="16" spans="1:4" x14ac:dyDescent="0.3">
      <c r="A16">
        <v>1976</v>
      </c>
      <c r="B16">
        <v>402</v>
      </c>
      <c r="D16">
        <f t="shared" si="1"/>
        <v>5388</v>
      </c>
    </row>
    <row r="17" spans="1:4" x14ac:dyDescent="0.3">
      <c r="A17">
        <v>1977</v>
      </c>
      <c r="B17">
        <v>508</v>
      </c>
      <c r="D17">
        <f t="shared" si="1"/>
        <v>6809</v>
      </c>
    </row>
    <row r="18" spans="1:4" x14ac:dyDescent="0.3">
      <c r="A18">
        <v>1978</v>
      </c>
      <c r="B18">
        <v>536</v>
      </c>
      <c r="D18">
        <f t="shared" si="1"/>
        <v>7184</v>
      </c>
    </row>
    <row r="19" spans="1:4" x14ac:dyDescent="0.3">
      <c r="A19">
        <v>1979</v>
      </c>
      <c r="B19">
        <v>471</v>
      </c>
      <c r="D19">
        <f t="shared" si="1"/>
        <v>6313</v>
      </c>
    </row>
    <row r="20" spans="1:4" x14ac:dyDescent="0.3">
      <c r="A20">
        <v>1980</v>
      </c>
      <c r="B20">
        <v>492</v>
      </c>
      <c r="D20">
        <f t="shared" si="1"/>
        <v>6594</v>
      </c>
    </row>
    <row r="21" spans="1:4" x14ac:dyDescent="0.3">
      <c r="A21">
        <v>1981</v>
      </c>
      <c r="B21">
        <v>469</v>
      </c>
      <c r="D21">
        <f t="shared" si="1"/>
        <v>6286</v>
      </c>
    </row>
    <row r="22" spans="1:4" x14ac:dyDescent="0.3">
      <c r="A22">
        <v>1982</v>
      </c>
      <c r="B22">
        <v>441</v>
      </c>
      <c r="D22">
        <f t="shared" si="1"/>
        <v>5911</v>
      </c>
    </row>
    <row r="23" spans="1:4" x14ac:dyDescent="0.3">
      <c r="A23">
        <v>1983</v>
      </c>
      <c r="B23">
        <v>447</v>
      </c>
      <c r="D23">
        <f t="shared" si="1"/>
        <v>5991</v>
      </c>
    </row>
    <row r="24" spans="1:4" x14ac:dyDescent="0.3">
      <c r="A24">
        <v>1984</v>
      </c>
      <c r="B24">
        <v>543</v>
      </c>
      <c r="D24">
        <f t="shared" si="1"/>
        <v>7278</v>
      </c>
    </row>
    <row r="25" spans="1:4" x14ac:dyDescent="0.3">
      <c r="A25">
        <v>1985</v>
      </c>
      <c r="B25">
        <v>529</v>
      </c>
      <c r="D25">
        <f t="shared" si="1"/>
        <v>7090</v>
      </c>
    </row>
    <row r="26" spans="1:4" x14ac:dyDescent="0.3">
      <c r="A26">
        <v>1986</v>
      </c>
      <c r="B26">
        <v>523</v>
      </c>
      <c r="D26">
        <f t="shared" si="1"/>
        <v>7010</v>
      </c>
    </row>
    <row r="27" spans="1:4" x14ac:dyDescent="0.3">
      <c r="A27">
        <v>1987</v>
      </c>
      <c r="B27">
        <v>619</v>
      </c>
      <c r="D27">
        <f t="shared" si="1"/>
        <v>8297</v>
      </c>
    </row>
    <row r="28" spans="1:4" x14ac:dyDescent="0.3">
      <c r="A28">
        <v>1988</v>
      </c>
      <c r="B28">
        <v>672</v>
      </c>
      <c r="D28">
        <f t="shared" si="1"/>
        <v>9007</v>
      </c>
    </row>
    <row r="29" spans="1:4" x14ac:dyDescent="0.3">
      <c r="A29">
        <v>1989</v>
      </c>
      <c r="B29">
        <v>688</v>
      </c>
      <c r="D29">
        <f t="shared" si="1"/>
        <v>9221</v>
      </c>
    </row>
    <row r="30" spans="1:4" x14ac:dyDescent="0.3">
      <c r="A30">
        <v>1990</v>
      </c>
      <c r="B30">
        <v>740</v>
      </c>
      <c r="D30">
        <f t="shared" si="1"/>
        <v>9918</v>
      </c>
    </row>
    <row r="31" spans="1:4" x14ac:dyDescent="0.3">
      <c r="A31">
        <v>1991</v>
      </c>
      <c r="B31">
        <v>698</v>
      </c>
      <c r="D31">
        <f t="shared" si="1"/>
        <v>9355</v>
      </c>
    </row>
    <row r="32" spans="1:4" x14ac:dyDescent="0.3">
      <c r="A32">
        <v>1992</v>
      </c>
      <c r="B32">
        <v>776</v>
      </c>
      <c r="D32">
        <f t="shared" si="1"/>
        <v>10400</v>
      </c>
    </row>
    <row r="33" spans="1:4" x14ac:dyDescent="0.3">
      <c r="A33">
        <v>1993</v>
      </c>
      <c r="B33">
        <v>835</v>
      </c>
      <c r="D33">
        <f t="shared" si="1"/>
        <v>11191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Examples</vt:lpstr>
      <vt:lpstr>MarketInformation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Illi -nois</dc:creator>
  <cp:lastModifiedBy>Illi -nois</cp:lastModifiedBy>
  <dcterms:created xsi:type="dcterms:W3CDTF">2017-09-08T19:37:43Z</dcterms:created>
  <dcterms:modified xsi:type="dcterms:W3CDTF">2017-09-11T14:52:37Z</dcterms:modified>
</cp:coreProperties>
</file>